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32760" windowWidth="12435" windowHeight="7920"/>
  </bookViews>
  <sheets>
    <sheet name="анализ 1" sheetId="1" r:id="rId1"/>
  </sheets>
  <definedNames>
    <definedName name="_xlnm.Print_Titles" localSheetId="0">'анализ 1'!$8:$10</definedName>
    <definedName name="_xlnm.Print_Area" localSheetId="0">'анализ 1'!$A$1:$O$248</definedName>
  </definedNames>
  <calcPr calcId="125725" fullCalcOnLoad="1"/>
</workbook>
</file>

<file path=xl/calcChain.xml><?xml version="1.0" encoding="utf-8"?>
<calcChain xmlns="http://schemas.openxmlformats.org/spreadsheetml/2006/main">
  <c r="M148" i="1"/>
  <c r="O207"/>
  <c r="O146"/>
  <c r="N178"/>
  <c r="N177"/>
  <c r="O205"/>
  <c r="O127"/>
  <c r="M126"/>
  <c r="M125"/>
  <c r="O125"/>
  <c r="O63"/>
  <c r="O64"/>
  <c r="O62"/>
  <c r="O67"/>
  <c r="N66"/>
  <c r="N65"/>
  <c r="M66"/>
  <c r="M65"/>
  <c r="M160"/>
  <c r="M159"/>
  <c r="M30"/>
  <c r="M24"/>
  <c r="M23"/>
  <c r="M230"/>
  <c r="M229"/>
  <c r="M228"/>
  <c r="M227"/>
  <c r="O136"/>
  <c r="N78"/>
  <c r="M78"/>
  <c r="O78"/>
  <c r="M178"/>
  <c r="O181"/>
  <c r="O185"/>
  <c r="O82"/>
  <c r="O81"/>
  <c r="M47"/>
  <c r="M45"/>
  <c r="N164"/>
  <c r="N163"/>
  <c r="N162"/>
  <c r="O184"/>
  <c r="O183"/>
  <c r="O188"/>
  <c r="O187"/>
  <c r="N186"/>
  <c r="M186"/>
  <c r="O186"/>
  <c r="O145"/>
  <c r="O144"/>
  <c r="O143"/>
  <c r="O142"/>
  <c r="N144"/>
  <c r="N143"/>
  <c r="N142"/>
  <c r="N137"/>
  <c r="M144"/>
  <c r="M143"/>
  <c r="M142"/>
  <c r="O141"/>
  <c r="M140"/>
  <c r="O83"/>
  <c r="N47"/>
  <c r="N45"/>
  <c r="N30"/>
  <c r="N29"/>
  <c r="O37"/>
  <c r="O44"/>
  <c r="O135"/>
  <c r="N133"/>
  <c r="N132"/>
  <c r="N131"/>
  <c r="N130"/>
  <c r="N129"/>
  <c r="M132"/>
  <c r="M131"/>
  <c r="M130"/>
  <c r="O38"/>
  <c r="M53"/>
  <c r="O53"/>
  <c r="N53"/>
  <c r="N52"/>
  <c r="N51"/>
  <c r="O224"/>
  <c r="O55"/>
  <c r="O35"/>
  <c r="N24"/>
  <c r="N23"/>
  <c r="M75"/>
  <c r="M164"/>
  <c r="M163"/>
  <c r="M87"/>
  <c r="M86"/>
  <c r="O88"/>
  <c r="O50"/>
  <c r="O26"/>
  <c r="O182"/>
  <c r="O180"/>
  <c r="O134"/>
  <c r="N202"/>
  <c r="N201"/>
  <c r="M202"/>
  <c r="M201"/>
  <c r="K16"/>
  <c r="K14"/>
  <c r="N16"/>
  <c r="N15"/>
  <c r="N14"/>
  <c r="M18"/>
  <c r="O18"/>
  <c r="O19"/>
  <c r="K22"/>
  <c r="K20"/>
  <c r="O25"/>
  <c r="O24"/>
  <c r="O27"/>
  <c r="O28"/>
  <c r="O31"/>
  <c r="O32"/>
  <c r="O33"/>
  <c r="O34"/>
  <c r="O36"/>
  <c r="O39"/>
  <c r="O40"/>
  <c r="O41"/>
  <c r="O42"/>
  <c r="O43"/>
  <c r="O46"/>
  <c r="O48"/>
  <c r="O49"/>
  <c r="K51"/>
  <c r="O54"/>
  <c r="O56"/>
  <c r="N69"/>
  <c r="N68"/>
  <c r="M71"/>
  <c r="O71"/>
  <c r="O72"/>
  <c r="O73"/>
  <c r="N75"/>
  <c r="O76"/>
  <c r="O77"/>
  <c r="K85"/>
  <c r="K74"/>
  <c r="N87"/>
  <c r="N86"/>
  <c r="O89"/>
  <c r="O90"/>
  <c r="O91"/>
  <c r="K95"/>
  <c r="K93"/>
  <c r="K92"/>
  <c r="M97"/>
  <c r="M96"/>
  <c r="N97"/>
  <c r="N96"/>
  <c r="O96"/>
  <c r="O98"/>
  <c r="O99"/>
  <c r="M100"/>
  <c r="N100"/>
  <c r="O100"/>
  <c r="O101"/>
  <c r="O102"/>
  <c r="O103"/>
  <c r="M110"/>
  <c r="M109"/>
  <c r="N110"/>
  <c r="N109"/>
  <c r="N108"/>
  <c r="N107"/>
  <c r="N106"/>
  <c r="N105"/>
  <c r="O111"/>
  <c r="M113"/>
  <c r="M112"/>
  <c r="N113"/>
  <c r="O114"/>
  <c r="K118"/>
  <c r="K104"/>
  <c r="M122"/>
  <c r="M121"/>
  <c r="M120"/>
  <c r="M119"/>
  <c r="N122"/>
  <c r="O123"/>
  <c r="O124"/>
  <c r="N150"/>
  <c r="N149"/>
  <c r="M151"/>
  <c r="O152"/>
  <c r="O153"/>
  <c r="N155"/>
  <c r="N154"/>
  <c r="M156"/>
  <c r="O156"/>
  <c r="O157"/>
  <c r="O158"/>
  <c r="K162"/>
  <c r="K165"/>
  <c r="M166"/>
  <c r="O167"/>
  <c r="O168"/>
  <c r="O169"/>
  <c r="K170"/>
  <c r="O170"/>
  <c r="O171"/>
  <c r="O172"/>
  <c r="O173"/>
  <c r="K174"/>
  <c r="O174"/>
  <c r="O175"/>
  <c r="O176"/>
  <c r="O179"/>
  <c r="O189"/>
  <c r="K196"/>
  <c r="K193"/>
  <c r="K192"/>
  <c r="M198"/>
  <c r="N198"/>
  <c r="N197"/>
  <c r="O199"/>
  <c r="O200"/>
  <c r="O203"/>
  <c r="O204"/>
  <c r="O206"/>
  <c r="O208"/>
  <c r="O209"/>
  <c r="O210"/>
  <c r="O211"/>
  <c r="O212"/>
  <c r="O213"/>
  <c r="M214"/>
  <c r="N214"/>
  <c r="O214"/>
  <c r="O215"/>
  <c r="O216"/>
  <c r="O217"/>
  <c r="O218"/>
  <c r="O219"/>
  <c r="O220"/>
  <c r="O221"/>
  <c r="O222"/>
  <c r="O223"/>
  <c r="O225"/>
  <c r="O226"/>
  <c r="N230"/>
  <c r="N229"/>
  <c r="N228"/>
  <c r="N227"/>
  <c r="O231"/>
  <c r="O232"/>
  <c r="O233"/>
  <c r="M234"/>
  <c r="N234"/>
  <c r="K242"/>
  <c r="K239"/>
  <c r="K238"/>
  <c r="M243"/>
  <c r="M242"/>
  <c r="M241"/>
  <c r="N243"/>
  <c r="N242"/>
  <c r="N241"/>
  <c r="N240"/>
  <c r="O244"/>
  <c r="L245"/>
  <c r="N245"/>
  <c r="O245"/>
  <c r="M246"/>
  <c r="O246"/>
  <c r="O247"/>
  <c r="M155"/>
  <c r="O155"/>
  <c r="M70"/>
  <c r="O70"/>
  <c r="O133"/>
  <c r="M95"/>
  <c r="M69"/>
  <c r="M154"/>
  <c r="O154"/>
  <c r="O97"/>
  <c r="M68"/>
  <c r="N85"/>
  <c r="N84"/>
  <c r="N74"/>
  <c r="M240"/>
  <c r="M239"/>
  <c r="M238"/>
  <c r="O241"/>
  <c r="K13"/>
  <c r="K12"/>
  <c r="K11"/>
  <c r="O227"/>
  <c r="O87"/>
  <c r="K147"/>
  <c r="K128"/>
  <c r="M17"/>
  <c r="O68"/>
  <c r="O229"/>
  <c r="O69"/>
  <c r="O66"/>
  <c r="N196"/>
  <c r="N195"/>
  <c r="N194"/>
  <c r="N193"/>
  <c r="N192"/>
  <c r="O202"/>
  <c r="O201"/>
  <c r="O164"/>
  <c r="M162"/>
  <c r="O162"/>
  <c r="O163"/>
  <c r="M129"/>
  <c r="O129"/>
  <c r="O130"/>
  <c r="O126"/>
  <c r="M118"/>
  <c r="O110"/>
  <c r="N95"/>
  <c r="N94"/>
  <c r="N93"/>
  <c r="N92"/>
  <c r="O75"/>
  <c r="O65"/>
  <c r="M52"/>
  <c r="M51"/>
  <c r="O51"/>
  <c r="O45"/>
  <c r="O30"/>
  <c r="M29"/>
  <c r="O29"/>
  <c r="N22"/>
  <c r="N21"/>
  <c r="N20"/>
  <c r="N13"/>
  <c r="N148"/>
  <c r="N147"/>
  <c r="N128"/>
  <c r="N120"/>
  <c r="O122"/>
  <c r="N121"/>
  <c r="O198"/>
  <c r="M197"/>
  <c r="O166"/>
  <c r="M165"/>
  <c r="O165"/>
  <c r="M16"/>
  <c r="O17"/>
  <c r="M108"/>
  <c r="O109"/>
  <c r="N239"/>
  <c r="O240"/>
  <c r="O47"/>
  <c r="O242"/>
  <c r="M94"/>
  <c r="M150"/>
  <c r="O151"/>
  <c r="O121"/>
  <c r="O86"/>
  <c r="M85"/>
  <c r="O131"/>
  <c r="O140"/>
  <c r="O139"/>
  <c r="M139"/>
  <c r="M138"/>
  <c r="M177"/>
  <c r="O177"/>
  <c r="O178"/>
  <c r="O228"/>
  <c r="O52"/>
  <c r="O243"/>
  <c r="N112"/>
  <c r="O112"/>
  <c r="O113"/>
  <c r="O132"/>
  <c r="O230"/>
  <c r="O23"/>
  <c r="O95"/>
  <c r="M22"/>
  <c r="M21"/>
  <c r="N119"/>
  <c r="O120"/>
  <c r="M84"/>
  <c r="O85"/>
  <c r="M137"/>
  <c r="O138"/>
  <c r="O137"/>
  <c r="N238"/>
  <c r="O238"/>
  <c r="O239"/>
  <c r="M107"/>
  <c r="O108"/>
  <c r="O197"/>
  <c r="M196"/>
  <c r="M149"/>
  <c r="O150"/>
  <c r="M15"/>
  <c r="O16"/>
  <c r="M93"/>
  <c r="O94"/>
  <c r="O22"/>
  <c r="M92"/>
  <c r="O92"/>
  <c r="O93"/>
  <c r="O149"/>
  <c r="M20"/>
  <c r="O20"/>
  <c r="O21"/>
  <c r="M74"/>
  <c r="O74"/>
  <c r="O84"/>
  <c r="M195"/>
  <c r="O196"/>
  <c r="M14"/>
  <c r="O15"/>
  <c r="M106"/>
  <c r="O107"/>
  <c r="N118"/>
  <c r="N104"/>
  <c r="N12"/>
  <c r="N11"/>
  <c r="O119"/>
  <c r="O118"/>
  <c r="M147"/>
  <c r="O148"/>
  <c r="O14"/>
  <c r="M13"/>
  <c r="O106"/>
  <c r="M105"/>
  <c r="O195"/>
  <c r="M194"/>
  <c r="M193"/>
  <c r="O194"/>
  <c r="O13"/>
  <c r="M104"/>
  <c r="O104"/>
  <c r="O105"/>
  <c r="O147"/>
  <c r="M128"/>
  <c r="O128"/>
  <c r="M192"/>
  <c r="O192"/>
  <c r="O193"/>
  <c r="M12"/>
  <c r="M11"/>
  <c r="O12"/>
  <c r="O11"/>
</calcChain>
</file>

<file path=xl/comments1.xml><?xml version="1.0" encoding="utf-8"?>
<comments xmlns="http://schemas.openxmlformats.org/spreadsheetml/2006/main">
  <authors>
    <author>Бухгалтер</author>
  </authors>
  <commentList>
    <comment ref="O8" authorId="0">
      <text>
        <r>
          <rPr>
            <b/>
            <sz val="8"/>
            <color indexed="81"/>
            <rFont val="Tahoma"/>
            <charset val="204"/>
          </rPr>
          <t>Бухгалтер: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<sst xmlns="http://schemas.openxmlformats.org/spreadsheetml/2006/main" count="1209" uniqueCount="229">
  <si>
    <t>0503</t>
  </si>
  <si>
    <t>Культура</t>
  </si>
  <si>
    <t>ВСЕГО:</t>
  </si>
  <si>
    <t>Наименование</t>
  </si>
  <si>
    <t>Исполнение</t>
  </si>
  <si>
    <t>Текущее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</si>
  <si>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</si>
  <si>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</si>
  <si>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</si>
  <si>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Глава местной администрации (исполнительно-распорядительного органа муниципального образования)</t>
  </si>
  <si>
    <t>Прочие расходы</t>
  </si>
  <si>
    <t>Центральный аппарат</t>
  </si>
  <si>
    <t>Выполнение других обязательств государства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</si>
  <si>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</si>
  <si>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</si>
  <si>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</si>
  <si>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Социальная политика</t>
  </si>
  <si>
    <t>Социальное обеспечение населения</t>
  </si>
  <si>
    <t>(рублей)</t>
  </si>
  <si>
    <t>КГРБС</t>
  </si>
  <si>
    <t>Раздел, подраздел</t>
  </si>
  <si>
    <t>Целевая статья</t>
  </si>
  <si>
    <t>Вид расходов</t>
  </si>
  <si>
    <t>0100</t>
  </si>
  <si>
    <t xml:space="preserve"> 0103  </t>
  </si>
  <si>
    <t>0103</t>
  </si>
  <si>
    <t>0104</t>
  </si>
  <si>
    <t>500</t>
  </si>
  <si>
    <t>0400</t>
  </si>
  <si>
    <t>0409</t>
  </si>
  <si>
    <t>0412</t>
  </si>
  <si>
    <t>0500</t>
  </si>
  <si>
    <t>0801</t>
  </si>
  <si>
    <t>0113</t>
  </si>
  <si>
    <t>Дорожное хозяйство (дорожные фонды)</t>
  </si>
  <si>
    <t>1000</t>
  </si>
  <si>
    <t>1003</t>
  </si>
  <si>
    <t>003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</si>
  <si>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</si>
  <si>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</si>
  <si>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</si>
  <si>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</si>
  <si>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0200</t>
  </si>
  <si>
    <t>0203</t>
  </si>
  <si>
    <t>Иные межбюджетные трансферты</t>
  </si>
  <si>
    <t>Благоустройство</t>
  </si>
  <si>
    <t>540</t>
  </si>
  <si>
    <t>100</t>
  </si>
  <si>
    <t>120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</si>
  <si>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</si>
  <si>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</si>
  <si>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800</t>
  </si>
  <si>
    <t>Иные бюджетные ассигнования</t>
  </si>
  <si>
    <t>900 0092</t>
  </si>
  <si>
    <t>200</t>
  </si>
  <si>
    <t>240</t>
  </si>
  <si>
    <t>850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</si>
  <si>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</si>
  <si>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</si>
  <si>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</si>
  <si>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Уличное освещение</t>
  </si>
  <si>
    <t>Содержание дорог сельского поселения</t>
  </si>
  <si>
    <t>Подпрограмма "Развитие учреждений культуры"</t>
  </si>
  <si>
    <t>Расходы на обеспечение деятельности муниципальных учреждений культуры</t>
  </si>
  <si>
    <t>Межбюджетные трансферты</t>
  </si>
  <si>
    <t>Подпрограмма "Организация и проведение мероприятий в сфере культуры, искусства и кинематографии"</t>
  </si>
  <si>
    <t xml:space="preserve">Оказание мер социальной поддержки специалистов, 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 вышедших на пенсию" </t>
  </si>
  <si>
    <t xml:space="preserve">Обеспечение деятельности администрации сельского поселения </t>
  </si>
  <si>
    <t>900 0000</t>
  </si>
  <si>
    <t>Непрограммные расходы сельского поселения</t>
  </si>
  <si>
    <t>Непрограммные расходы федеральных органов исполнительной власти</t>
  </si>
  <si>
    <t>Поддержка дорожного хозяйства</t>
  </si>
  <si>
    <t xml:space="preserve">         </t>
  </si>
  <si>
    <t>Создание условий для организации досуга и обеспечения жителей сельского  поселения услугами организации культуры</t>
  </si>
  <si>
    <t>ЭКР</t>
  </si>
  <si>
    <t>Заработная плата</t>
  </si>
  <si>
    <t>213</t>
  </si>
  <si>
    <t>Услуги связи</t>
  </si>
  <si>
    <t>221</t>
  </si>
  <si>
    <t>Коммунальные услуги</t>
  </si>
  <si>
    <t>223</t>
  </si>
  <si>
    <t>225</t>
  </si>
  <si>
    <t>226</t>
  </si>
  <si>
    <t>Увеличение стоимости материальных запасов</t>
  </si>
  <si>
    <t>340</t>
  </si>
  <si>
    <t>Начисления на выплаты по оплате труда</t>
  </si>
  <si>
    <t>Прочие работы, услуги</t>
  </si>
  <si>
    <t>290</t>
  </si>
  <si>
    <t>244</t>
  </si>
  <si>
    <t>121</t>
  </si>
  <si>
    <t>211</t>
  </si>
  <si>
    <t>Перечисления другим бюджетам бюджетной системы Российской Федерации</t>
  </si>
  <si>
    <t>Работы, услуги по содержанию имущества</t>
  </si>
  <si>
    <t>утвержденный план</t>
  </si>
  <si>
    <t>242</t>
  </si>
  <si>
    <t>0800</t>
  </si>
  <si>
    <t>Культура и кинематография</t>
  </si>
  <si>
    <t>110</t>
  </si>
  <si>
    <t>111</t>
  </si>
  <si>
    <t>Жилищное хозяйство</t>
  </si>
  <si>
    <t>0501</t>
  </si>
  <si>
    <t>Мероприятия по содержанию общего имущества не  приватизированного жилого фонда в многоквартирных домах</t>
  </si>
  <si>
    <t>050 0210</t>
  </si>
  <si>
    <t>Иные межбюджетные трансферты на осуществление переданных полномочий по осуществлению внешнего муниципального финансового контроля</t>
  </si>
  <si>
    <t>Транспортные услуги</t>
  </si>
  <si>
    <t>122</t>
  </si>
  <si>
    <t>222</t>
  </si>
  <si>
    <t>Содержание мест захоронения</t>
  </si>
  <si>
    <t>Увеличение стоимости основных средств</t>
  </si>
  <si>
    <t>310</t>
  </si>
  <si>
    <t>Резервные фонды</t>
  </si>
  <si>
    <t>Резервные фонды местных администраций</t>
  </si>
  <si>
    <t>Резервные средства</t>
  </si>
  <si>
    <t>0111</t>
  </si>
  <si>
    <t>870</t>
  </si>
  <si>
    <t>871</t>
  </si>
  <si>
    <t>Увеличение стоимости основных сресдтв</t>
  </si>
  <si>
    <t>Обслуживание внутреннего государственного и муниципального долга</t>
  </si>
  <si>
    <t>1301</t>
  </si>
  <si>
    <t>700</t>
  </si>
  <si>
    <t>731</t>
  </si>
  <si>
    <t>231</t>
  </si>
  <si>
    <t>042 0409</t>
  </si>
  <si>
    <t>Отклонения</t>
  </si>
  <si>
    <t>831</t>
  </si>
  <si>
    <t>Увеличение стоимости освновных средств</t>
  </si>
  <si>
    <t>Обеспечение проведения выборов и референдумов</t>
  </si>
  <si>
    <t>0107</t>
  </si>
  <si>
    <t>Непрограмные расходы сельского поселения</t>
  </si>
  <si>
    <t>Обеспечение проведения выборов и референдумов в сельском поселении</t>
  </si>
  <si>
    <t>900 0079</t>
  </si>
  <si>
    <t>74 0 00 00400</t>
  </si>
  <si>
    <t>74 0 00 00000</t>
  </si>
  <si>
    <t>74 0 00 00450</t>
  </si>
  <si>
    <t>90 0 00 00000</t>
  </si>
  <si>
    <t>90 0 00 00920</t>
  </si>
  <si>
    <t>99 9 00 51180</t>
  </si>
  <si>
    <t>99 9 00 00000</t>
  </si>
  <si>
    <t>50 0 00 00610</t>
  </si>
  <si>
    <t>50 0 00 00000</t>
  </si>
  <si>
    <t>05 0 01 02110</t>
  </si>
  <si>
    <t>05 0 00 00000</t>
  </si>
  <si>
    <t>05 0 01 01250</t>
  </si>
  <si>
    <t>05 0 01 05250</t>
  </si>
  <si>
    <t>08 1 00 00000</t>
  </si>
  <si>
    <t>08 1 01 00260</t>
  </si>
  <si>
    <t>08 0 00 00000</t>
  </si>
  <si>
    <t>08 2 01 00260</t>
  </si>
  <si>
    <t>08 2 00 00000</t>
  </si>
  <si>
    <t>20 0 00 00000</t>
  </si>
  <si>
    <t>90 0 01 03010</t>
  </si>
  <si>
    <t>иные межбюджетные трансферты</t>
  </si>
  <si>
    <t>0702</t>
  </si>
  <si>
    <t>251</t>
  </si>
  <si>
    <t>853</t>
  </si>
  <si>
    <t>Фонд оплаты труда государственных (муниципальных) органов</t>
  </si>
  <si>
    <t>129</t>
  </si>
  <si>
    <t xml:space="preserve">Субсидии на возмещение недополученных доходов и (или) возмещение фактичски понесенных затрат </t>
  </si>
  <si>
    <t>18 0 01 00090</t>
  </si>
  <si>
    <t xml:space="preserve">003 </t>
  </si>
  <si>
    <t>119</t>
  </si>
  <si>
    <t>Муниципальная программа сельского поселения "Деревня Ерденево" "Развитие дорожного хозяйства в сельском поселении "Деревня Ерденево"</t>
  </si>
  <si>
    <t>Подпрограмма "Совершенствование и развитие сети автомобильных дорог сельского поселения "Деревня Ерденево"</t>
  </si>
  <si>
    <t>Муниципальная программа "Территориальное планирование сельского поселения "Деревня Ерденево"</t>
  </si>
  <si>
    <t>Реализация мероприятий по внесению изменений в генеральные планы и правила по землепользованию и землеустройству сельского поселения "Деревня Ерденево"</t>
  </si>
  <si>
    <t>Муниципальная программа "Содержание общего имущества не приватизированного жилого фонда в многоквартирных домах на территории сельского поселения "Деревня Ерденево"</t>
  </si>
  <si>
    <t>Муниципальная программа сельского поселения "Деревня Ерденево" "Благоустройство территории сельского поселения "Деревня Ерденево"</t>
  </si>
  <si>
    <t>Реализация мероприятий по благоустройству территории сельского поселения "Деревня Ерденево"</t>
  </si>
  <si>
    <t>Реализация мероприятий по вывозу ТБО сельского поселения "Деревня Ерденево"</t>
  </si>
  <si>
    <t>Муниципальная программа сельского поселения "Деревня Ерденево" "Развитие культуры в сельском поселении "Деревня Ерденево"</t>
  </si>
  <si>
    <t>Муниципальная программа сельского поселения "Деревня Ерденево" "Социальная поддержка граждан в сельском поселении "Деревня Ерденево"</t>
  </si>
  <si>
    <t>30 0 00 00030</t>
  </si>
  <si>
    <t>Иные межбюджетные трасферты</t>
  </si>
  <si>
    <t>АДМИНИСТРАЦИЯ СЕЛЬСКОГО ПОСЕЛЕНИЯ "ДЕРЕВНЯ ЕРДЕНЕВО"</t>
  </si>
  <si>
    <t>243</t>
  </si>
  <si>
    <t>90 0 00 15020</t>
  </si>
  <si>
    <t>Средства передаваемые для компенсации дополнительных расходов, возникших в результате решений, принятых органами власти другого уровня за счет средств бюджета сельского поселения "Деревня Ерденево"</t>
  </si>
  <si>
    <t>266</t>
  </si>
  <si>
    <t>Иные выплаты персоналу государственных (муниципальных) органов, за исключением фонда оплаты труда</t>
  </si>
  <si>
    <t>292</t>
  </si>
  <si>
    <t>343</t>
  </si>
  <si>
    <t>346</t>
  </si>
  <si>
    <t>296</t>
  </si>
  <si>
    <t>295</t>
  </si>
  <si>
    <t>90 0 00 00790</t>
  </si>
  <si>
    <t>Субсидия на обеспечение финансовой устойчивости муниципальных образований в 2020 году</t>
  </si>
  <si>
    <t>04 1 01 S0250</t>
  </si>
  <si>
    <t>05 0 01 02100</t>
  </si>
  <si>
    <t>05 0 01 02130</t>
  </si>
  <si>
    <t>90 0 00 01500</t>
  </si>
  <si>
    <t>247</t>
  </si>
  <si>
    <t>293</t>
  </si>
  <si>
    <t>Арендная плата за пользование имуществом</t>
  </si>
  <si>
    <t>224</t>
  </si>
  <si>
    <t>297</t>
  </si>
  <si>
    <t>74 0 00 03000</t>
  </si>
  <si>
    <t>04 1 01 04090</t>
  </si>
  <si>
    <t>04 0 00 00000</t>
  </si>
  <si>
    <t>Осуществление государственных полномочий по созданию административных комиссий в муниципальных районах и городских округах Калужской области</t>
  </si>
  <si>
    <t>88 0 00 00900</t>
  </si>
  <si>
    <t>Реализация проектов развития общественной инфраструктуры муниципальных образований, основанных на местных инициативах (Развитие системы водоснабжения на территории д.Ерденево СП "Деревня Ерденево")</t>
  </si>
  <si>
    <t>Комплексное развитие систем коммунальной инфраструктуры СП "Деревня Ерденево"</t>
  </si>
  <si>
    <t>0502</t>
  </si>
  <si>
    <t>05 0 04 S0241</t>
  </si>
  <si>
    <t>10 0 01 01620</t>
  </si>
  <si>
    <t>10 0 00 00000</t>
  </si>
  <si>
    <t>Коммунальное хозяйство</t>
  </si>
  <si>
    <t>349</t>
  </si>
  <si>
    <t>20 0 01 01205</t>
  </si>
  <si>
    <t>74 0 00 00920</t>
  </si>
  <si>
    <t>0</t>
  </si>
  <si>
    <t>Организация проведения оплачиваемых общественных работ</t>
  </si>
  <si>
    <t>05 0 01 00800</t>
  </si>
  <si>
    <t>Увеличение стоимости материальных средств</t>
  </si>
  <si>
    <t>344</t>
  </si>
  <si>
    <t>74 0 00 00600</t>
  </si>
  <si>
    <t xml:space="preserve">Иные межбюджетные трансферты </t>
  </si>
  <si>
    <t>0106</t>
  </si>
  <si>
    <t>74 0 00 03002</t>
  </si>
  <si>
    <t>Расходы на стимулирование муниципальных образований Калужской области - победителей конкурса по благоустройству территории, прилегающей к государственным объектам, оказызающим медицинскую помощь</t>
  </si>
  <si>
    <t>05 0 01 00130</t>
  </si>
  <si>
    <t>91 0 00 01500</t>
  </si>
  <si>
    <t>92 0 00 01500</t>
  </si>
  <si>
    <t xml:space="preserve">Исполнение расходов бюджета сельского поселения "Деревня Ерденево" за 1 квартал 2024 года </t>
  </si>
  <si>
    <t>исполнение на 01.04.2024 года</t>
  </si>
  <si>
    <t>На организацию сбора и вывоза ТБО</t>
  </si>
  <si>
    <t>Закупка товаров, работ и услуг для обеспечения государственных (муниципальных) нужд</t>
  </si>
  <si>
    <t>05 0 01 02140</t>
  </si>
  <si>
    <t xml:space="preserve">Приложение №2 к Постановлению Администрации сельского поселения  "Деревня Ерденево" №42 от 02.07.2024 года   </t>
  </si>
</sst>
</file>

<file path=xl/styles.xml><?xml version="1.0" encoding="utf-8"?>
<styleSheet xmlns="http://schemas.openxmlformats.org/spreadsheetml/2006/main">
  <numFmts count="1">
    <numFmt numFmtId="175" formatCode="#,##0.00_ ;\-#,##0.00\ "/>
  </numFmts>
  <fonts count="1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  <charset val="204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9" fontId="15" fillId="0" borderId="23">
      <alignment horizontal="left" vertical="top" wrapText="1"/>
    </xf>
    <xf numFmtId="49" fontId="15" fillId="0" borderId="23">
      <alignment horizontal="center" vertical="top" wrapText="1"/>
    </xf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9" fillId="0" borderId="0" xfId="0" applyFont="1" applyFill="1"/>
    <xf numFmtId="0" fontId="6" fillId="0" borderId="0" xfId="0" applyFont="1" applyFill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5" fontId="3" fillId="0" borderId="0" xfId="0" applyNumberFormat="1" applyFont="1" applyBorder="1"/>
    <xf numFmtId="4" fontId="3" fillId="0" borderId="0" xfId="0" applyNumberFormat="1" applyFont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/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/>
    <xf numFmtId="4" fontId="1" fillId="2" borderId="0" xfId="0" applyNumberFormat="1" applyFont="1" applyFill="1" applyBorder="1" applyAlignment="1">
      <alignment horizontal="right" vertical="center"/>
    </xf>
    <xf numFmtId="0" fontId="1" fillId="2" borderId="0" xfId="0" applyFont="1" applyFill="1"/>
    <xf numFmtId="0" fontId="1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/>
    <xf numFmtId="49" fontId="3" fillId="0" borderId="3" xfId="0" applyNumberFormat="1" applyFont="1" applyFill="1" applyBorder="1"/>
    <xf numFmtId="49" fontId="3" fillId="0" borderId="3" xfId="0" applyNumberFormat="1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4" fontId="3" fillId="0" borderId="2" xfId="0" applyNumberFormat="1" applyFont="1" applyFill="1" applyBorder="1"/>
    <xf numFmtId="49" fontId="2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/>
    <xf numFmtId="49" fontId="2" fillId="0" borderId="2" xfId="0" applyNumberFormat="1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/>
    <xf numFmtId="0" fontId="1" fillId="0" borderId="2" xfId="0" applyFont="1" applyFill="1" applyBorder="1" applyAlignment="1">
      <alignment wrapText="1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/>
    <xf numFmtId="49" fontId="7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right" vertical="center"/>
    </xf>
    <xf numFmtId="175" fontId="3" fillId="0" borderId="3" xfId="0" applyNumberFormat="1" applyFont="1" applyFill="1" applyBorder="1" applyAlignment="1">
      <alignment horizontal="right" vertical="center"/>
    </xf>
    <xf numFmtId="175" fontId="3" fillId="0" borderId="2" xfId="0" applyNumberFormat="1" applyFont="1" applyFill="1" applyBorder="1" applyAlignment="1">
      <alignment horizontal="right" vertical="center"/>
    </xf>
    <xf numFmtId="175" fontId="1" fillId="0" borderId="2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/>
    <xf numFmtId="49" fontId="2" fillId="0" borderId="8" xfId="0" applyNumberFormat="1" applyFont="1" applyFill="1" applyBorder="1" applyAlignment="1">
      <alignment vertical="center"/>
    </xf>
    <xf numFmtId="49" fontId="3" fillId="0" borderId="8" xfId="0" applyNumberFormat="1" applyFont="1" applyFill="1" applyBorder="1" applyAlignment="1">
      <alignment horizontal="left" vertical="center"/>
    </xf>
    <xf numFmtId="4" fontId="3" fillId="0" borderId="8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3" fillId="0" borderId="11" xfId="0" applyNumberFormat="1" applyFont="1" applyFill="1" applyBorder="1" applyAlignment="1">
      <alignment horizontal="right" vertical="center"/>
    </xf>
    <xf numFmtId="0" fontId="2" fillId="0" borderId="2" xfId="0" applyFont="1" applyBorder="1"/>
    <xf numFmtId="4" fontId="1" fillId="0" borderId="2" xfId="0" applyNumberFormat="1" applyFont="1" applyBorder="1"/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49" fontId="1" fillId="0" borderId="2" xfId="0" applyNumberFormat="1" applyFont="1" applyBorder="1"/>
    <xf numFmtId="49" fontId="1" fillId="0" borderId="2" xfId="0" applyNumberFormat="1" applyFont="1" applyBorder="1" applyAlignment="1">
      <alignment horizontal="left"/>
    </xf>
    <xf numFmtId="4" fontId="1" fillId="0" borderId="2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0" fontId="8" fillId="4" borderId="1" xfId="0" applyFont="1" applyFill="1" applyBorder="1" applyAlignment="1">
      <alignment horizontal="left" wrapText="1"/>
    </xf>
    <xf numFmtId="175" fontId="2" fillId="0" borderId="2" xfId="0" applyNumberFormat="1" applyFont="1" applyFill="1" applyBorder="1" applyAlignment="1">
      <alignment horizontal="right" vertical="center"/>
    </xf>
    <xf numFmtId="49" fontId="7" fillId="0" borderId="2" xfId="0" applyNumberFormat="1" applyFont="1" applyBorder="1" applyAlignment="1">
      <alignment horizontal="left" vertical="center"/>
    </xf>
    <xf numFmtId="0" fontId="14" fillId="5" borderId="1" xfId="0" applyFont="1" applyFill="1" applyBorder="1" applyAlignment="1">
      <alignment horizontal="left" wrapText="1"/>
    </xf>
    <xf numFmtId="4" fontId="1" fillId="0" borderId="12" xfId="0" applyNumberFormat="1" applyFont="1" applyFill="1" applyBorder="1"/>
    <xf numFmtId="0" fontId="2" fillId="0" borderId="1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2" fillId="0" borderId="14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0" fontId="14" fillId="0" borderId="2" xfId="0" applyFont="1" applyFill="1" applyBorder="1" applyAlignment="1">
      <alignment horizontal="left" wrapText="1"/>
    </xf>
    <xf numFmtId="4" fontId="2" fillId="0" borderId="12" xfId="0" applyNumberFormat="1" applyFont="1" applyFill="1" applyBorder="1"/>
    <xf numFmtId="49" fontId="15" fillId="0" borderId="23" xfId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wrapText="1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0" fontId="14" fillId="4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3" xfId="0" applyNumberFormat="1" applyFont="1" applyFill="1" applyBorder="1" applyAlignment="1">
      <alignment horizontal="left" vertical="center"/>
    </xf>
    <xf numFmtId="49" fontId="1" fillId="0" borderId="13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vertical="center"/>
    </xf>
    <xf numFmtId="49" fontId="15" fillId="0" borderId="23" xfId="2" applyAlignment="1">
      <alignment horizontal="left" vertical="top" wrapText="1"/>
    </xf>
    <xf numFmtId="0" fontId="1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</cellXfs>
  <cellStyles count="3">
    <cellStyle name="xl32" xfId="1"/>
    <cellStyle name="xl38" xfId="2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5"/>
  <sheetViews>
    <sheetView tabSelected="1" view="pageBreakPreview" zoomScale="75" zoomScaleNormal="75" zoomScaleSheetLayoutView="75" workbookViewId="0">
      <selection activeCell="R10" sqref="R10"/>
    </sheetView>
  </sheetViews>
  <sheetFormatPr defaultRowHeight="12.75"/>
  <cols>
    <col min="1" max="1" width="56.140625" style="29" customWidth="1"/>
    <col min="2" max="5" width="12.7109375" style="8" hidden="1" customWidth="1"/>
    <col min="6" max="6" width="7.140625" style="30" customWidth="1"/>
    <col min="7" max="7" width="6.28515625" style="33" customWidth="1"/>
    <col min="8" max="8" width="13.28515625" style="34" customWidth="1"/>
    <col min="9" max="9" width="5" style="33" customWidth="1"/>
    <col min="10" max="10" width="5.7109375" style="35" customWidth="1"/>
    <col min="11" max="12" width="0.28515625" style="8" hidden="1" customWidth="1"/>
    <col min="13" max="13" width="13.140625" style="8" customWidth="1"/>
    <col min="14" max="14" width="14.28515625" style="8" customWidth="1"/>
    <col min="15" max="15" width="13.7109375" style="8" customWidth="1"/>
    <col min="16" max="17" width="15" style="1" customWidth="1"/>
    <col min="18" max="16384" width="9.140625" style="1"/>
  </cols>
  <sheetData>
    <row r="1" spans="1:18" ht="15.75" customHeight="1">
      <c r="G1" s="31"/>
      <c r="H1" s="136" t="s">
        <v>228</v>
      </c>
      <c r="I1" s="136"/>
      <c r="J1" s="136"/>
      <c r="K1" s="136"/>
      <c r="L1" s="136"/>
      <c r="M1" s="136"/>
      <c r="N1" s="136"/>
      <c r="O1" s="136"/>
      <c r="P1" s="12"/>
      <c r="Q1" s="12"/>
    </row>
    <row r="2" spans="1:18" ht="13.5" customHeight="1">
      <c r="G2" s="31"/>
      <c r="H2" s="136"/>
      <c r="I2" s="136"/>
      <c r="J2" s="136"/>
      <c r="K2" s="136"/>
      <c r="L2" s="136"/>
      <c r="M2" s="136"/>
      <c r="N2" s="136"/>
      <c r="O2" s="136"/>
      <c r="P2" s="12"/>
      <c r="Q2" s="12"/>
    </row>
    <row r="3" spans="1:18" ht="36" customHeight="1">
      <c r="G3" s="31"/>
      <c r="H3" s="136"/>
      <c r="I3" s="136"/>
      <c r="J3" s="136"/>
      <c r="K3" s="136"/>
      <c r="L3" s="136"/>
      <c r="M3" s="136"/>
      <c r="N3" s="136"/>
      <c r="O3" s="136"/>
      <c r="P3" s="12"/>
      <c r="Q3" s="12"/>
    </row>
    <row r="4" spans="1:18" ht="35.25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32"/>
      <c r="M4" s="32"/>
      <c r="N4" s="32"/>
    </row>
    <row r="5" spans="1:18" ht="12.75" customHeight="1">
      <c r="A5" s="137" t="s">
        <v>223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"/>
      <c r="Q5" s="13"/>
    </row>
    <row r="6" spans="1:18" ht="21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"/>
      <c r="Q6" s="13"/>
    </row>
    <row r="7" spans="1:18" ht="13.5" thickBot="1">
      <c r="O7" s="35" t="s">
        <v>18</v>
      </c>
    </row>
    <row r="8" spans="1:18" ht="24.95" customHeight="1" thickBot="1">
      <c r="A8" s="141" t="s">
        <v>3</v>
      </c>
      <c r="B8" s="36"/>
      <c r="C8" s="36"/>
      <c r="D8" s="36"/>
      <c r="E8" s="36"/>
      <c r="F8" s="143" t="s">
        <v>19</v>
      </c>
      <c r="G8" s="144" t="s">
        <v>20</v>
      </c>
      <c r="H8" s="144" t="s">
        <v>21</v>
      </c>
      <c r="I8" s="144" t="s">
        <v>22</v>
      </c>
      <c r="J8" s="142" t="s">
        <v>74</v>
      </c>
      <c r="K8" s="76" t="s">
        <v>4</v>
      </c>
      <c r="L8" s="77"/>
      <c r="M8" s="142" t="s">
        <v>93</v>
      </c>
      <c r="N8" s="145" t="s">
        <v>224</v>
      </c>
      <c r="O8" s="145" t="s">
        <v>123</v>
      </c>
      <c r="P8" s="14"/>
      <c r="Q8" s="14"/>
    </row>
    <row r="9" spans="1:18" ht="24.95" customHeight="1" thickBot="1">
      <c r="A9" s="141"/>
      <c r="B9" s="36"/>
      <c r="C9" s="36"/>
      <c r="D9" s="36"/>
      <c r="E9" s="36"/>
      <c r="F9" s="143"/>
      <c r="G9" s="144"/>
      <c r="H9" s="144"/>
      <c r="I9" s="144"/>
      <c r="J9" s="142"/>
      <c r="K9" s="139" t="s">
        <v>5</v>
      </c>
      <c r="L9" s="78"/>
      <c r="M9" s="142"/>
      <c r="N9" s="146"/>
      <c r="O9" s="146"/>
      <c r="P9" s="14"/>
      <c r="Q9" s="14"/>
    </row>
    <row r="10" spans="1:18" ht="29.25" customHeight="1" thickBot="1">
      <c r="A10" s="141"/>
      <c r="B10" s="37">
        <v>1</v>
      </c>
      <c r="C10" s="37">
        <v>2</v>
      </c>
      <c r="D10" s="37">
        <v>3</v>
      </c>
      <c r="E10" s="37">
        <v>4</v>
      </c>
      <c r="F10" s="143"/>
      <c r="G10" s="144"/>
      <c r="H10" s="144"/>
      <c r="I10" s="144"/>
      <c r="J10" s="142"/>
      <c r="K10" s="140"/>
      <c r="L10" s="79"/>
      <c r="M10" s="142"/>
      <c r="N10" s="147"/>
      <c r="O10" s="147"/>
      <c r="P10" s="14"/>
      <c r="Q10" s="14"/>
    </row>
    <row r="11" spans="1:18" s="3" customFormat="1" ht="13.5" thickBot="1">
      <c r="A11" s="38" t="s">
        <v>2</v>
      </c>
      <c r="B11" s="39">
        <v>169074645</v>
      </c>
      <c r="C11" s="39">
        <v>206725292</v>
      </c>
      <c r="D11" s="39">
        <v>194977082</v>
      </c>
      <c r="E11" s="39">
        <v>183922236</v>
      </c>
      <c r="F11" s="40"/>
      <c r="G11" s="41"/>
      <c r="H11" s="42"/>
      <c r="I11" s="41"/>
      <c r="J11" s="43" t="s">
        <v>72</v>
      </c>
      <c r="K11" s="44" t="e">
        <f>K12+#REF!+#REF!</f>
        <v>#REF!</v>
      </c>
      <c r="L11" s="19"/>
      <c r="M11" s="73">
        <f>M12</f>
        <v>12886420.08</v>
      </c>
      <c r="N11" s="73">
        <f>N12</f>
        <v>5420281.8500000006</v>
      </c>
      <c r="O11" s="73">
        <f>O12</f>
        <v>7466138.2299999995</v>
      </c>
      <c r="P11" s="15"/>
      <c r="Q11" s="15"/>
    </row>
    <row r="12" spans="1:18" s="3" customFormat="1" ht="25.5">
      <c r="A12" s="81" t="s">
        <v>173</v>
      </c>
      <c r="B12" s="82">
        <v>64677160</v>
      </c>
      <c r="C12" s="82">
        <v>82794896</v>
      </c>
      <c r="D12" s="82">
        <v>73496307</v>
      </c>
      <c r="E12" s="82">
        <v>63895502</v>
      </c>
      <c r="F12" s="83" t="s">
        <v>37</v>
      </c>
      <c r="G12" s="84"/>
      <c r="H12" s="84"/>
      <c r="I12" s="84"/>
      <c r="J12" s="85"/>
      <c r="K12" s="86" t="e">
        <f>K13+#REF!+K104+K128+#REF!+#REF!+K238+#REF!+#REF!+K92</f>
        <v>#REF!</v>
      </c>
      <c r="L12" s="19"/>
      <c r="M12" s="87">
        <f>M13+M92+M104+M128+M192+M189+M238</f>
        <v>12886420.08</v>
      </c>
      <c r="N12" s="87">
        <f>N13+N92+N104+N128+N238+N192+N189</f>
        <v>5420281.8500000006</v>
      </c>
      <c r="O12" s="88">
        <f t="shared" ref="O12:O23" si="0">M12-N12</f>
        <v>7466138.2299999995</v>
      </c>
      <c r="P12" s="16"/>
      <c r="Q12" s="16"/>
    </row>
    <row r="13" spans="1:18" s="3" customFormat="1">
      <c r="A13" s="45" t="s">
        <v>6</v>
      </c>
      <c r="B13" s="46">
        <v>8644707</v>
      </c>
      <c r="C13" s="46">
        <v>12246453</v>
      </c>
      <c r="D13" s="46">
        <v>10840867</v>
      </c>
      <c r="E13" s="46">
        <v>8301146</v>
      </c>
      <c r="F13" s="47" t="s">
        <v>37</v>
      </c>
      <c r="G13" s="48" t="s">
        <v>23</v>
      </c>
      <c r="H13" s="48"/>
      <c r="I13" s="48"/>
      <c r="J13" s="49"/>
      <c r="K13" s="49" t="e">
        <f>K14+K20+#REF!+K74</f>
        <v>#REF!</v>
      </c>
      <c r="L13" s="49"/>
      <c r="M13" s="49">
        <f>M14+M20+M68+M74+M57+M62+M65</f>
        <v>4162857.6900000004</v>
      </c>
      <c r="N13" s="49">
        <f>N14+N20+N68+N74+N62+N65</f>
        <v>734918.86999999988</v>
      </c>
      <c r="O13" s="49">
        <f t="shared" si="0"/>
        <v>3427938.8200000003</v>
      </c>
      <c r="P13" s="16"/>
      <c r="Q13" s="16"/>
    </row>
    <row r="14" spans="1:18" s="2" customFormat="1" ht="38.25" hidden="1">
      <c r="A14" s="28" t="s">
        <v>7</v>
      </c>
      <c r="B14" s="50">
        <v>461000</v>
      </c>
      <c r="C14" s="50">
        <v>460000</v>
      </c>
      <c r="D14" s="50">
        <v>461000</v>
      </c>
      <c r="E14" s="50">
        <v>458000</v>
      </c>
      <c r="F14" s="47" t="s">
        <v>37</v>
      </c>
      <c r="G14" s="51" t="s">
        <v>24</v>
      </c>
      <c r="H14" s="51"/>
      <c r="I14" s="51"/>
      <c r="J14" s="52"/>
      <c r="K14" s="52" t="e">
        <f>#REF!+K16</f>
        <v>#REF!</v>
      </c>
      <c r="L14" s="52"/>
      <c r="M14" s="52">
        <f t="shared" ref="M14:N16" si="1">M15</f>
        <v>0</v>
      </c>
      <c r="N14" s="52">
        <f t="shared" si="1"/>
        <v>0</v>
      </c>
      <c r="O14" s="49">
        <f t="shared" si="0"/>
        <v>0</v>
      </c>
      <c r="P14" s="17"/>
      <c r="Q14" s="17"/>
      <c r="R14" s="7"/>
    </row>
    <row r="15" spans="1:18" hidden="1">
      <c r="A15" s="26" t="s">
        <v>69</v>
      </c>
      <c r="B15" s="53"/>
      <c r="C15" s="53"/>
      <c r="D15" s="53"/>
      <c r="E15" s="53"/>
      <c r="F15" s="54" t="s">
        <v>37</v>
      </c>
      <c r="G15" s="55" t="s">
        <v>25</v>
      </c>
      <c r="H15" s="105" t="s">
        <v>134</v>
      </c>
      <c r="I15" s="55"/>
      <c r="J15" s="56"/>
      <c r="K15" s="56"/>
      <c r="L15" s="56"/>
      <c r="M15" s="56">
        <f t="shared" si="1"/>
        <v>0</v>
      </c>
      <c r="N15" s="56">
        <f t="shared" si="1"/>
        <v>0</v>
      </c>
      <c r="O15" s="56">
        <f t="shared" si="0"/>
        <v>0</v>
      </c>
      <c r="P15" s="18"/>
      <c r="Q15" s="18"/>
      <c r="R15" s="8"/>
    </row>
    <row r="16" spans="1:18" s="2" customFormat="1" ht="38.25" hidden="1">
      <c r="A16" s="26" t="s">
        <v>103</v>
      </c>
      <c r="B16" s="50"/>
      <c r="C16" s="50"/>
      <c r="D16" s="50"/>
      <c r="E16" s="50"/>
      <c r="F16" s="54" t="s">
        <v>37</v>
      </c>
      <c r="G16" s="55" t="s">
        <v>25</v>
      </c>
      <c r="H16" s="105" t="s">
        <v>189</v>
      </c>
      <c r="I16" s="55"/>
      <c r="J16" s="56"/>
      <c r="K16" s="56">
        <f>K17</f>
        <v>0</v>
      </c>
      <c r="L16" s="56"/>
      <c r="M16" s="56">
        <f t="shared" si="1"/>
        <v>0</v>
      </c>
      <c r="N16" s="56">
        <f t="shared" si="1"/>
        <v>0</v>
      </c>
      <c r="O16" s="56">
        <f t="shared" si="0"/>
        <v>0</v>
      </c>
      <c r="P16" s="18"/>
      <c r="Q16" s="18"/>
      <c r="R16" s="7"/>
    </row>
    <row r="17" spans="1:18" s="2" customFormat="1" hidden="1">
      <c r="A17" s="65" t="s">
        <v>64</v>
      </c>
      <c r="B17" s="50"/>
      <c r="C17" s="50"/>
      <c r="D17" s="50"/>
      <c r="E17" s="50"/>
      <c r="F17" s="54" t="s">
        <v>37</v>
      </c>
      <c r="G17" s="55" t="s">
        <v>25</v>
      </c>
      <c r="H17" s="105" t="s">
        <v>189</v>
      </c>
      <c r="I17" s="55" t="s">
        <v>27</v>
      </c>
      <c r="J17" s="56"/>
      <c r="K17" s="50"/>
      <c r="L17" s="50"/>
      <c r="M17" s="56">
        <f>M18</f>
        <v>0</v>
      </c>
      <c r="N17" s="56">
        <v>0</v>
      </c>
      <c r="O17" s="56">
        <f t="shared" si="0"/>
        <v>0</v>
      </c>
      <c r="P17" s="18"/>
      <c r="Q17" s="18"/>
      <c r="R17" s="7"/>
    </row>
    <row r="18" spans="1:18" hidden="1">
      <c r="A18" s="71" t="s">
        <v>44</v>
      </c>
      <c r="B18" s="53"/>
      <c r="C18" s="53"/>
      <c r="D18" s="53"/>
      <c r="E18" s="53"/>
      <c r="F18" s="54" t="s">
        <v>37</v>
      </c>
      <c r="G18" s="55" t="s">
        <v>25</v>
      </c>
      <c r="H18" s="105" t="s">
        <v>189</v>
      </c>
      <c r="I18" s="55" t="s">
        <v>46</v>
      </c>
      <c r="J18" s="56"/>
      <c r="K18" s="56"/>
      <c r="L18" s="56"/>
      <c r="M18" s="56">
        <f>M19</f>
        <v>0</v>
      </c>
      <c r="N18" s="56">
        <v>0</v>
      </c>
      <c r="O18" s="56">
        <f t="shared" si="0"/>
        <v>0</v>
      </c>
      <c r="P18" s="18"/>
      <c r="Q18" s="18"/>
      <c r="R18" s="8"/>
    </row>
    <row r="19" spans="1:18" ht="25.5" hidden="1">
      <c r="A19" s="26" t="s">
        <v>91</v>
      </c>
      <c r="B19" s="53"/>
      <c r="C19" s="53"/>
      <c r="D19" s="53"/>
      <c r="E19" s="53"/>
      <c r="F19" s="54" t="s">
        <v>37</v>
      </c>
      <c r="G19" s="55" t="s">
        <v>25</v>
      </c>
      <c r="H19" s="105" t="s">
        <v>189</v>
      </c>
      <c r="I19" s="55" t="s">
        <v>46</v>
      </c>
      <c r="J19" s="80">
        <v>251</v>
      </c>
      <c r="K19" s="56"/>
      <c r="L19" s="56"/>
      <c r="M19" s="56">
        <v>0</v>
      </c>
      <c r="N19" s="56">
        <v>0</v>
      </c>
      <c r="O19" s="56">
        <f t="shared" si="0"/>
        <v>0</v>
      </c>
      <c r="P19" s="18"/>
      <c r="Q19" s="18"/>
      <c r="R19" s="8"/>
    </row>
    <row r="20" spans="1:18" s="2" customFormat="1" ht="41.25" customHeight="1">
      <c r="A20" s="28" t="s">
        <v>8</v>
      </c>
      <c r="B20" s="50">
        <v>244000</v>
      </c>
      <c r="C20" s="50">
        <v>244000</v>
      </c>
      <c r="D20" s="50">
        <v>242000</v>
      </c>
      <c r="E20" s="50">
        <v>242000</v>
      </c>
      <c r="F20" s="47" t="s">
        <v>37</v>
      </c>
      <c r="G20" s="51" t="s">
        <v>26</v>
      </c>
      <c r="H20" s="51"/>
      <c r="I20" s="51"/>
      <c r="J20" s="52"/>
      <c r="K20" s="52" t="e">
        <f>K22+#REF!+K51+#REF!+#REF!</f>
        <v>#REF!</v>
      </c>
      <c r="L20" s="52"/>
      <c r="M20" s="52">
        <f>M21</f>
        <v>3983057.6900000004</v>
      </c>
      <c r="N20" s="52">
        <f>N21</f>
        <v>707793.66999999993</v>
      </c>
      <c r="O20" s="49">
        <f t="shared" si="0"/>
        <v>3275264.0200000005</v>
      </c>
      <c r="P20" s="17"/>
      <c r="Q20" s="17"/>
      <c r="R20" s="7"/>
    </row>
    <row r="21" spans="1:18">
      <c r="A21" s="26" t="s">
        <v>67</v>
      </c>
      <c r="B21" s="53"/>
      <c r="C21" s="53"/>
      <c r="D21" s="53"/>
      <c r="E21" s="53"/>
      <c r="F21" s="54" t="s">
        <v>37</v>
      </c>
      <c r="G21" s="55" t="s">
        <v>26</v>
      </c>
      <c r="H21" s="105" t="s">
        <v>132</v>
      </c>
      <c r="I21" s="55"/>
      <c r="J21" s="56"/>
      <c r="K21" s="56"/>
      <c r="L21" s="56"/>
      <c r="M21" s="56">
        <f>M22+M51</f>
        <v>3983057.6900000004</v>
      </c>
      <c r="N21" s="56">
        <f>N22+N51</f>
        <v>707793.66999999993</v>
      </c>
      <c r="O21" s="75">
        <f t="shared" si="0"/>
        <v>3275264.0200000005</v>
      </c>
      <c r="P21" s="18"/>
      <c r="Q21" s="18"/>
      <c r="R21" s="8"/>
    </row>
    <row r="22" spans="1:18">
      <c r="A22" s="26" t="s">
        <v>11</v>
      </c>
      <c r="B22" s="53">
        <v>5157560</v>
      </c>
      <c r="C22" s="53">
        <v>7559720</v>
      </c>
      <c r="D22" s="53">
        <v>6959720</v>
      </c>
      <c r="E22" s="53">
        <v>5359000</v>
      </c>
      <c r="F22" s="54" t="s">
        <v>37</v>
      </c>
      <c r="G22" s="55" t="s">
        <v>26</v>
      </c>
      <c r="H22" s="105" t="s">
        <v>131</v>
      </c>
      <c r="I22" s="55"/>
      <c r="J22" s="56"/>
      <c r="K22" s="56">
        <f>K23</f>
        <v>0</v>
      </c>
      <c r="L22" s="56"/>
      <c r="M22" s="56">
        <f>M23+M29+M45</f>
        <v>3083295.3600000003</v>
      </c>
      <c r="N22" s="56">
        <f>N23+N29+N45</f>
        <v>552349.82999999996</v>
      </c>
      <c r="O22" s="75">
        <f t="shared" si="0"/>
        <v>2530945.5300000003</v>
      </c>
      <c r="P22" s="18"/>
      <c r="Q22" s="18"/>
      <c r="R22" s="8"/>
    </row>
    <row r="23" spans="1:18" s="25" customFormat="1" ht="51">
      <c r="A23" s="26" t="s">
        <v>49</v>
      </c>
      <c r="B23" s="53">
        <v>5157560</v>
      </c>
      <c r="C23" s="53">
        <v>7559720</v>
      </c>
      <c r="D23" s="53">
        <v>6959720</v>
      </c>
      <c r="E23" s="53">
        <v>5359000</v>
      </c>
      <c r="F23" s="54" t="s">
        <v>37</v>
      </c>
      <c r="G23" s="55" t="s">
        <v>26</v>
      </c>
      <c r="H23" s="105" t="s">
        <v>131</v>
      </c>
      <c r="I23" s="55" t="s">
        <v>47</v>
      </c>
      <c r="J23" s="56"/>
      <c r="K23" s="53"/>
      <c r="L23" s="53"/>
      <c r="M23" s="56">
        <f>M24</f>
        <v>1574513.81</v>
      </c>
      <c r="N23" s="56">
        <f>N24</f>
        <v>221547.34999999998</v>
      </c>
      <c r="O23" s="75">
        <f t="shared" si="0"/>
        <v>1352966.46</v>
      </c>
      <c r="P23" s="24"/>
      <c r="Q23" s="24"/>
    </row>
    <row r="24" spans="1:18" s="25" customFormat="1" ht="25.5">
      <c r="A24" s="26" t="s">
        <v>50</v>
      </c>
      <c r="B24" s="53"/>
      <c r="C24" s="53"/>
      <c r="D24" s="53"/>
      <c r="E24" s="53"/>
      <c r="F24" s="54" t="s">
        <v>37</v>
      </c>
      <c r="G24" s="55" t="s">
        <v>26</v>
      </c>
      <c r="H24" s="105" t="s">
        <v>131</v>
      </c>
      <c r="I24" s="55" t="s">
        <v>48</v>
      </c>
      <c r="J24" s="56"/>
      <c r="K24" s="53"/>
      <c r="L24" s="53"/>
      <c r="M24" s="56">
        <f>M25+M27+M26</f>
        <v>1574513.81</v>
      </c>
      <c r="N24" s="56">
        <f>N25+N27+N26</f>
        <v>221547.34999999998</v>
      </c>
      <c r="O24" s="56">
        <f>O25+O27+O28</f>
        <v>1352966.46</v>
      </c>
      <c r="P24" s="24"/>
      <c r="Q24" s="24"/>
    </row>
    <row r="25" spans="1:18">
      <c r="A25" s="26" t="s">
        <v>75</v>
      </c>
      <c r="B25" s="53"/>
      <c r="C25" s="53"/>
      <c r="D25" s="53"/>
      <c r="E25" s="53"/>
      <c r="F25" s="54" t="s">
        <v>37</v>
      </c>
      <c r="G25" s="55" t="s">
        <v>26</v>
      </c>
      <c r="H25" s="105" t="s">
        <v>131</v>
      </c>
      <c r="I25" s="55" t="s">
        <v>89</v>
      </c>
      <c r="J25" s="58">
        <v>211</v>
      </c>
      <c r="K25" s="53"/>
      <c r="L25" s="53"/>
      <c r="M25" s="56">
        <v>1209304</v>
      </c>
      <c r="N25" s="56">
        <v>184406.33</v>
      </c>
      <c r="O25" s="75">
        <f>M25-N25</f>
        <v>1024897.67</v>
      </c>
      <c r="P25" s="18"/>
      <c r="Q25" s="18"/>
      <c r="R25" s="8"/>
    </row>
    <row r="26" spans="1:18" ht="25.5" hidden="1">
      <c r="A26" s="26" t="s">
        <v>178</v>
      </c>
      <c r="B26" s="53"/>
      <c r="C26" s="53"/>
      <c r="D26" s="53"/>
      <c r="E26" s="53"/>
      <c r="F26" s="54" t="s">
        <v>37</v>
      </c>
      <c r="G26" s="55" t="s">
        <v>26</v>
      </c>
      <c r="H26" s="105" t="s">
        <v>131</v>
      </c>
      <c r="I26" s="55" t="s">
        <v>105</v>
      </c>
      <c r="J26" s="58" t="s">
        <v>177</v>
      </c>
      <c r="K26" s="53"/>
      <c r="L26" s="53"/>
      <c r="M26" s="56">
        <v>0</v>
      </c>
      <c r="N26" s="56">
        <v>0</v>
      </c>
      <c r="O26" s="75">
        <f>M26-N26</f>
        <v>0</v>
      </c>
      <c r="P26" s="18"/>
      <c r="Q26" s="18"/>
      <c r="R26" s="8"/>
    </row>
    <row r="27" spans="1:18" ht="12" customHeight="1">
      <c r="A27" s="26" t="s">
        <v>85</v>
      </c>
      <c r="B27" s="53"/>
      <c r="C27" s="53"/>
      <c r="D27" s="53"/>
      <c r="E27" s="53"/>
      <c r="F27" s="54" t="s">
        <v>37</v>
      </c>
      <c r="G27" s="55" t="s">
        <v>26</v>
      </c>
      <c r="H27" s="105" t="s">
        <v>131</v>
      </c>
      <c r="I27" s="55" t="s">
        <v>89</v>
      </c>
      <c r="J27" s="58" t="s">
        <v>76</v>
      </c>
      <c r="K27" s="53"/>
      <c r="L27" s="53"/>
      <c r="M27" s="56">
        <v>365209.81</v>
      </c>
      <c r="N27" s="56">
        <v>37141.019999999997</v>
      </c>
      <c r="O27" s="75">
        <f>M27-N27</f>
        <v>328068.78999999998</v>
      </c>
      <c r="P27" s="18"/>
      <c r="Q27" s="18"/>
      <c r="R27" s="8"/>
    </row>
    <row r="28" spans="1:18" hidden="1">
      <c r="A28" s="26" t="s">
        <v>104</v>
      </c>
      <c r="B28" s="53"/>
      <c r="C28" s="53"/>
      <c r="D28" s="53"/>
      <c r="E28" s="53"/>
      <c r="F28" s="54" t="s">
        <v>37</v>
      </c>
      <c r="G28" s="55" t="s">
        <v>26</v>
      </c>
      <c r="H28" s="105" t="s">
        <v>131</v>
      </c>
      <c r="I28" s="55" t="s">
        <v>105</v>
      </c>
      <c r="J28" s="58" t="s">
        <v>106</v>
      </c>
      <c r="K28" s="53"/>
      <c r="L28" s="53"/>
      <c r="M28" s="56"/>
      <c r="N28" s="56"/>
      <c r="O28" s="75">
        <f>N28+M28</f>
        <v>0</v>
      </c>
      <c r="P28" s="18"/>
      <c r="Q28" s="18"/>
      <c r="R28" s="8"/>
    </row>
    <row r="29" spans="1:18" ht="25.5">
      <c r="A29" s="27" t="s">
        <v>57</v>
      </c>
      <c r="B29" s="53"/>
      <c r="C29" s="53"/>
      <c r="D29" s="53"/>
      <c r="E29" s="53"/>
      <c r="F29" s="54" t="s">
        <v>37</v>
      </c>
      <c r="G29" s="55" t="s">
        <v>26</v>
      </c>
      <c r="H29" s="105" t="s">
        <v>131</v>
      </c>
      <c r="I29" s="55" t="s">
        <v>54</v>
      </c>
      <c r="J29" s="58"/>
      <c r="K29" s="53"/>
      <c r="L29" s="53"/>
      <c r="M29" s="56">
        <f>M30</f>
        <v>1492781.55</v>
      </c>
      <c r="N29" s="56">
        <f>N30</f>
        <v>330109.64</v>
      </c>
      <c r="O29" s="75">
        <f t="shared" ref="O29:O72" si="2">M29-N29</f>
        <v>1162671.9100000001</v>
      </c>
      <c r="P29" s="18"/>
      <c r="Q29" s="18"/>
      <c r="R29" s="8"/>
    </row>
    <row r="30" spans="1:18" ht="24.75" customHeight="1">
      <c r="A30" s="27" t="s">
        <v>58</v>
      </c>
      <c r="B30" s="53"/>
      <c r="C30" s="53"/>
      <c r="D30" s="53"/>
      <c r="E30" s="53"/>
      <c r="F30" s="54" t="s">
        <v>37</v>
      </c>
      <c r="G30" s="55" t="s">
        <v>26</v>
      </c>
      <c r="H30" s="105" t="s">
        <v>131</v>
      </c>
      <c r="I30" s="55" t="s">
        <v>55</v>
      </c>
      <c r="J30" s="58"/>
      <c r="K30" s="53"/>
      <c r="L30" s="53"/>
      <c r="M30" s="56">
        <f>SUM(M31:M44)</f>
        <v>1492781.55</v>
      </c>
      <c r="N30" s="56">
        <f>SUM(N31:N44)</f>
        <v>330109.64</v>
      </c>
      <c r="O30" s="75">
        <f t="shared" si="2"/>
        <v>1162671.9100000001</v>
      </c>
      <c r="P30" s="18"/>
      <c r="Q30" s="18"/>
      <c r="R30" s="8"/>
    </row>
    <row r="31" spans="1:18">
      <c r="A31" s="27" t="s">
        <v>77</v>
      </c>
      <c r="B31" s="53"/>
      <c r="C31" s="53"/>
      <c r="D31" s="53"/>
      <c r="E31" s="53"/>
      <c r="F31" s="54" t="s">
        <v>37</v>
      </c>
      <c r="G31" s="55" t="s">
        <v>26</v>
      </c>
      <c r="H31" s="105" t="s">
        <v>131</v>
      </c>
      <c r="I31" s="55" t="s">
        <v>94</v>
      </c>
      <c r="J31" s="58" t="s">
        <v>78</v>
      </c>
      <c r="K31" s="53"/>
      <c r="L31" s="53"/>
      <c r="M31" s="56">
        <v>30000</v>
      </c>
      <c r="N31" s="56">
        <v>4583.42</v>
      </c>
      <c r="O31" s="75">
        <f t="shared" si="2"/>
        <v>25416.58</v>
      </c>
      <c r="P31" s="18"/>
      <c r="Q31" s="18"/>
      <c r="R31" s="8"/>
    </row>
    <row r="32" spans="1:18">
      <c r="A32" s="27" t="s">
        <v>92</v>
      </c>
      <c r="B32" s="53"/>
      <c r="C32" s="53"/>
      <c r="D32" s="53"/>
      <c r="E32" s="53"/>
      <c r="F32" s="54" t="s">
        <v>37</v>
      </c>
      <c r="G32" s="55" t="s">
        <v>26</v>
      </c>
      <c r="H32" s="105" t="s">
        <v>131</v>
      </c>
      <c r="I32" s="55" t="s">
        <v>94</v>
      </c>
      <c r="J32" s="58" t="s">
        <v>81</v>
      </c>
      <c r="K32" s="53"/>
      <c r="L32" s="53"/>
      <c r="M32" s="56">
        <v>8000</v>
      </c>
      <c r="N32" s="56">
        <v>0</v>
      </c>
      <c r="O32" s="75">
        <f t="shared" si="2"/>
        <v>8000</v>
      </c>
      <c r="P32" s="18"/>
      <c r="Q32" s="18"/>
      <c r="R32" s="8"/>
    </row>
    <row r="33" spans="1:18">
      <c r="A33" s="27" t="s">
        <v>86</v>
      </c>
      <c r="B33" s="53"/>
      <c r="C33" s="53"/>
      <c r="D33" s="53"/>
      <c r="E33" s="53"/>
      <c r="F33" s="54" t="s">
        <v>37</v>
      </c>
      <c r="G33" s="55" t="s">
        <v>26</v>
      </c>
      <c r="H33" s="105" t="s">
        <v>131</v>
      </c>
      <c r="I33" s="55" t="s">
        <v>94</v>
      </c>
      <c r="J33" s="58" t="s">
        <v>82</v>
      </c>
      <c r="K33" s="53"/>
      <c r="L33" s="53"/>
      <c r="M33" s="56">
        <v>115500</v>
      </c>
      <c r="N33" s="56">
        <v>74676</v>
      </c>
      <c r="O33" s="75">
        <f t="shared" si="2"/>
        <v>40824</v>
      </c>
      <c r="P33" s="18"/>
      <c r="Q33" s="18"/>
      <c r="R33" s="8"/>
    </row>
    <row r="34" spans="1:18" hidden="1">
      <c r="A34" s="27" t="s">
        <v>108</v>
      </c>
      <c r="B34" s="53"/>
      <c r="C34" s="53"/>
      <c r="D34" s="53"/>
      <c r="E34" s="53"/>
      <c r="F34" s="54" t="s">
        <v>37</v>
      </c>
      <c r="G34" s="55" t="s">
        <v>26</v>
      </c>
      <c r="H34" s="105" t="s">
        <v>131</v>
      </c>
      <c r="I34" s="55" t="s">
        <v>94</v>
      </c>
      <c r="J34" s="58" t="s">
        <v>109</v>
      </c>
      <c r="K34" s="53"/>
      <c r="L34" s="53"/>
      <c r="M34" s="56">
        <v>0</v>
      </c>
      <c r="N34" s="56">
        <v>0</v>
      </c>
      <c r="O34" s="75">
        <f t="shared" si="2"/>
        <v>0</v>
      </c>
      <c r="P34" s="18"/>
      <c r="Q34" s="18"/>
      <c r="R34" s="8"/>
    </row>
    <row r="35" spans="1:18" hidden="1">
      <c r="A35" s="27" t="s">
        <v>83</v>
      </c>
      <c r="B35" s="53"/>
      <c r="C35" s="53"/>
      <c r="D35" s="53"/>
      <c r="E35" s="53"/>
      <c r="F35" s="54" t="s">
        <v>37</v>
      </c>
      <c r="G35" s="55" t="s">
        <v>26</v>
      </c>
      <c r="H35" s="105" t="s">
        <v>131</v>
      </c>
      <c r="I35" s="55" t="s">
        <v>94</v>
      </c>
      <c r="J35" s="58" t="s">
        <v>181</v>
      </c>
      <c r="K35" s="53"/>
      <c r="L35" s="53"/>
      <c r="M35" s="56">
        <v>0</v>
      </c>
      <c r="N35" s="56">
        <v>0</v>
      </c>
      <c r="O35" s="75">
        <f>M35-N35</f>
        <v>0</v>
      </c>
      <c r="P35" s="18"/>
      <c r="Q35" s="18"/>
      <c r="R35" s="8"/>
    </row>
    <row r="36" spans="1:18">
      <c r="A36" s="27" t="s">
        <v>79</v>
      </c>
      <c r="B36" s="53"/>
      <c r="C36" s="53"/>
      <c r="D36" s="53"/>
      <c r="E36" s="53"/>
      <c r="F36" s="54" t="s">
        <v>37</v>
      </c>
      <c r="G36" s="55" t="s">
        <v>26</v>
      </c>
      <c r="H36" s="105" t="s">
        <v>131</v>
      </c>
      <c r="I36" s="55" t="s">
        <v>190</v>
      </c>
      <c r="J36" s="58" t="s">
        <v>80</v>
      </c>
      <c r="K36" s="53"/>
      <c r="L36" s="53"/>
      <c r="M36" s="56">
        <v>70000</v>
      </c>
      <c r="N36" s="56">
        <v>18795.240000000002</v>
      </c>
      <c r="O36" s="75">
        <f t="shared" si="2"/>
        <v>51204.759999999995</v>
      </c>
      <c r="P36" s="18"/>
      <c r="Q36" s="18"/>
      <c r="R36" s="8"/>
    </row>
    <row r="37" spans="1:18">
      <c r="A37" s="27" t="s">
        <v>77</v>
      </c>
      <c r="B37" s="53"/>
      <c r="C37" s="53"/>
      <c r="D37" s="53"/>
      <c r="E37" s="53"/>
      <c r="F37" s="54" t="s">
        <v>37</v>
      </c>
      <c r="G37" s="55" t="s">
        <v>26</v>
      </c>
      <c r="H37" s="105" t="s">
        <v>131</v>
      </c>
      <c r="I37" s="55" t="s">
        <v>88</v>
      </c>
      <c r="J37" s="58" t="s">
        <v>78</v>
      </c>
      <c r="K37" s="53"/>
      <c r="L37" s="53"/>
      <c r="M37" s="56">
        <v>6900</v>
      </c>
      <c r="N37" s="56">
        <v>1057.5</v>
      </c>
      <c r="O37" s="75">
        <f t="shared" si="2"/>
        <v>5842.5</v>
      </c>
      <c r="P37" s="18"/>
      <c r="Q37" s="18"/>
      <c r="R37" s="8"/>
    </row>
    <row r="38" spans="1:18">
      <c r="A38" s="27" t="s">
        <v>192</v>
      </c>
      <c r="B38" s="53"/>
      <c r="C38" s="53"/>
      <c r="D38" s="53"/>
      <c r="E38" s="53"/>
      <c r="F38" s="54" t="s">
        <v>37</v>
      </c>
      <c r="G38" s="55" t="s">
        <v>26</v>
      </c>
      <c r="H38" s="105" t="s">
        <v>131</v>
      </c>
      <c r="I38" s="55" t="s">
        <v>88</v>
      </c>
      <c r="J38" s="58" t="s">
        <v>193</v>
      </c>
      <c r="K38" s="53"/>
      <c r="L38" s="53"/>
      <c r="M38" s="56">
        <v>576000</v>
      </c>
      <c r="N38" s="56">
        <v>85000</v>
      </c>
      <c r="O38" s="75">
        <f>M38-N38</f>
        <v>491000</v>
      </c>
      <c r="P38" s="18"/>
      <c r="Q38" s="18"/>
      <c r="R38" s="8"/>
    </row>
    <row r="39" spans="1:18">
      <c r="A39" s="27" t="s">
        <v>92</v>
      </c>
      <c r="B39" s="53"/>
      <c r="C39" s="53"/>
      <c r="D39" s="53"/>
      <c r="E39" s="53"/>
      <c r="F39" s="54" t="s">
        <v>37</v>
      </c>
      <c r="G39" s="55" t="s">
        <v>26</v>
      </c>
      <c r="H39" s="105" t="s">
        <v>131</v>
      </c>
      <c r="I39" s="55" t="s">
        <v>88</v>
      </c>
      <c r="J39" s="58" t="s">
        <v>81</v>
      </c>
      <c r="K39" s="53"/>
      <c r="L39" s="53"/>
      <c r="M39" s="56">
        <v>70000</v>
      </c>
      <c r="N39" s="56">
        <v>6135.7</v>
      </c>
      <c r="O39" s="75">
        <f t="shared" si="2"/>
        <v>63864.3</v>
      </c>
      <c r="P39" s="18"/>
      <c r="Q39" s="18"/>
      <c r="R39" s="8"/>
    </row>
    <row r="40" spans="1:18">
      <c r="A40" s="27" t="s">
        <v>86</v>
      </c>
      <c r="B40" s="53"/>
      <c r="C40" s="53"/>
      <c r="D40" s="53"/>
      <c r="E40" s="53"/>
      <c r="F40" s="54" t="s">
        <v>37</v>
      </c>
      <c r="G40" s="55" t="s">
        <v>26</v>
      </c>
      <c r="H40" s="105" t="s">
        <v>131</v>
      </c>
      <c r="I40" s="55" t="s">
        <v>88</v>
      </c>
      <c r="J40" s="58" t="s">
        <v>82</v>
      </c>
      <c r="K40" s="53"/>
      <c r="L40" s="53"/>
      <c r="M40" s="56">
        <v>473281.55</v>
      </c>
      <c r="N40" s="56">
        <v>139861.78</v>
      </c>
      <c r="O40" s="75">
        <f t="shared" si="2"/>
        <v>333419.77</v>
      </c>
      <c r="P40" s="18"/>
      <c r="Q40" s="18"/>
      <c r="R40" s="8"/>
    </row>
    <row r="41" spans="1:18" ht="12" hidden="1" customHeight="1">
      <c r="A41" s="27" t="s">
        <v>108</v>
      </c>
      <c r="B41" s="53"/>
      <c r="C41" s="53"/>
      <c r="D41" s="53"/>
      <c r="E41" s="53"/>
      <c r="F41" s="54" t="s">
        <v>37</v>
      </c>
      <c r="G41" s="55" t="s">
        <v>26</v>
      </c>
      <c r="H41" s="105" t="s">
        <v>131</v>
      </c>
      <c r="I41" s="55" t="s">
        <v>88</v>
      </c>
      <c r="J41" s="58" t="s">
        <v>109</v>
      </c>
      <c r="K41" s="53"/>
      <c r="L41" s="53"/>
      <c r="M41" s="56">
        <v>0</v>
      </c>
      <c r="N41" s="56">
        <v>0</v>
      </c>
      <c r="O41" s="75">
        <f t="shared" si="2"/>
        <v>0</v>
      </c>
      <c r="P41" s="18"/>
      <c r="Q41" s="18"/>
      <c r="R41" s="8"/>
    </row>
    <row r="42" spans="1:18" hidden="1">
      <c r="A42" s="27" t="s">
        <v>83</v>
      </c>
      <c r="B42" s="53"/>
      <c r="C42" s="53"/>
      <c r="D42" s="53"/>
      <c r="E42" s="53"/>
      <c r="F42" s="54" t="s">
        <v>37</v>
      </c>
      <c r="G42" s="55" t="s">
        <v>26</v>
      </c>
      <c r="H42" s="105" t="s">
        <v>131</v>
      </c>
      <c r="I42" s="55" t="s">
        <v>88</v>
      </c>
      <c r="J42" s="58" t="s">
        <v>180</v>
      </c>
      <c r="K42" s="53"/>
      <c r="L42" s="53"/>
      <c r="M42" s="56">
        <v>0</v>
      </c>
      <c r="N42" s="56">
        <v>0</v>
      </c>
      <c r="O42" s="75">
        <f t="shared" si="2"/>
        <v>0</v>
      </c>
      <c r="P42" s="18"/>
      <c r="Q42" s="18"/>
      <c r="R42" s="8"/>
    </row>
    <row r="43" spans="1:18" ht="13.5" customHeight="1">
      <c r="A43" s="27" t="s">
        <v>83</v>
      </c>
      <c r="B43" s="53"/>
      <c r="C43" s="53"/>
      <c r="D43" s="53"/>
      <c r="E43" s="53"/>
      <c r="F43" s="54" t="s">
        <v>37</v>
      </c>
      <c r="G43" s="55" t="s">
        <v>26</v>
      </c>
      <c r="H43" s="105" t="s">
        <v>131</v>
      </c>
      <c r="I43" s="55" t="s">
        <v>88</v>
      </c>
      <c r="J43" s="58" t="s">
        <v>181</v>
      </c>
      <c r="K43" s="53"/>
      <c r="L43" s="53"/>
      <c r="M43" s="56">
        <v>143100</v>
      </c>
      <c r="N43" s="56">
        <v>0</v>
      </c>
      <c r="O43" s="75">
        <f t="shared" si="2"/>
        <v>143100</v>
      </c>
      <c r="P43" s="18"/>
      <c r="Q43" s="18"/>
      <c r="R43" s="8"/>
    </row>
    <row r="44" spans="1:18" ht="13.5" hidden="1" customHeight="1">
      <c r="A44" s="27" t="s">
        <v>83</v>
      </c>
      <c r="B44" s="53"/>
      <c r="C44" s="53"/>
      <c r="D44" s="53"/>
      <c r="E44" s="53"/>
      <c r="F44" s="54" t="s">
        <v>37</v>
      </c>
      <c r="G44" s="55" t="s">
        <v>26</v>
      </c>
      <c r="H44" s="105" t="s">
        <v>131</v>
      </c>
      <c r="I44" s="55" t="s">
        <v>88</v>
      </c>
      <c r="J44" s="58" t="s">
        <v>207</v>
      </c>
      <c r="K44" s="53"/>
      <c r="L44" s="53"/>
      <c r="M44" s="56">
        <v>0</v>
      </c>
      <c r="N44" s="56">
        <v>0</v>
      </c>
      <c r="O44" s="75">
        <f>M44-N44</f>
        <v>0</v>
      </c>
      <c r="P44" s="18"/>
      <c r="Q44" s="18"/>
      <c r="R44" s="8"/>
    </row>
    <row r="45" spans="1:18">
      <c r="A45" s="57" t="s">
        <v>52</v>
      </c>
      <c r="B45" s="53"/>
      <c r="C45" s="53"/>
      <c r="D45" s="53"/>
      <c r="E45" s="53"/>
      <c r="F45" s="54" t="s">
        <v>37</v>
      </c>
      <c r="G45" s="55" t="s">
        <v>26</v>
      </c>
      <c r="H45" s="105" t="s">
        <v>131</v>
      </c>
      <c r="I45" s="55" t="s">
        <v>51</v>
      </c>
      <c r="J45" s="58"/>
      <c r="K45" s="53"/>
      <c r="L45" s="53"/>
      <c r="M45" s="56">
        <f>M47+M46</f>
        <v>16000</v>
      </c>
      <c r="N45" s="56">
        <f>N47</f>
        <v>692.84</v>
      </c>
      <c r="O45" s="75">
        <f t="shared" si="2"/>
        <v>15307.16</v>
      </c>
      <c r="P45" s="18"/>
      <c r="Q45" s="18"/>
      <c r="R45" s="8"/>
    </row>
    <row r="46" spans="1:18" hidden="1">
      <c r="A46" s="57" t="s">
        <v>10</v>
      </c>
      <c r="B46" s="53"/>
      <c r="C46" s="53"/>
      <c r="D46" s="53"/>
      <c r="E46" s="53"/>
      <c r="F46" s="54" t="s">
        <v>37</v>
      </c>
      <c r="G46" s="55" t="s">
        <v>26</v>
      </c>
      <c r="H46" s="105" t="s">
        <v>131</v>
      </c>
      <c r="I46" s="55" t="s">
        <v>124</v>
      </c>
      <c r="J46" s="58" t="s">
        <v>182</v>
      </c>
      <c r="K46" s="53"/>
      <c r="L46" s="53"/>
      <c r="M46" s="56">
        <v>0</v>
      </c>
      <c r="N46" s="56">
        <v>0</v>
      </c>
      <c r="O46" s="75">
        <f>M46-N46</f>
        <v>0</v>
      </c>
      <c r="P46" s="18"/>
      <c r="Q46" s="18"/>
      <c r="R46" s="8"/>
    </row>
    <row r="47" spans="1:18" ht="11.25" customHeight="1">
      <c r="A47" s="57" t="s">
        <v>59</v>
      </c>
      <c r="B47" s="53"/>
      <c r="C47" s="53"/>
      <c r="D47" s="53"/>
      <c r="E47" s="53"/>
      <c r="F47" s="54" t="s">
        <v>37</v>
      </c>
      <c r="G47" s="55" t="s">
        <v>26</v>
      </c>
      <c r="H47" s="105" t="s">
        <v>131</v>
      </c>
      <c r="I47" s="55" t="s">
        <v>56</v>
      </c>
      <c r="J47" s="58"/>
      <c r="K47" s="53"/>
      <c r="L47" s="53"/>
      <c r="M47" s="56">
        <f>M48+M49+M50</f>
        <v>16000</v>
      </c>
      <c r="N47" s="56">
        <f>N48+N49+N50</f>
        <v>692.84</v>
      </c>
      <c r="O47" s="75">
        <f t="shared" si="2"/>
        <v>15307.16</v>
      </c>
      <c r="P47" s="18"/>
      <c r="Q47" s="18"/>
      <c r="R47" s="8"/>
    </row>
    <row r="48" spans="1:18">
      <c r="A48" s="57" t="s">
        <v>10</v>
      </c>
      <c r="B48" s="53"/>
      <c r="C48" s="53"/>
      <c r="D48" s="53"/>
      <c r="E48" s="53"/>
      <c r="F48" s="54" t="s">
        <v>37</v>
      </c>
      <c r="G48" s="55" t="s">
        <v>26</v>
      </c>
      <c r="H48" s="105" t="s">
        <v>131</v>
      </c>
      <c r="I48" s="55" t="s">
        <v>154</v>
      </c>
      <c r="J48" s="58" t="s">
        <v>179</v>
      </c>
      <c r="K48" s="53"/>
      <c r="L48" s="53"/>
      <c r="M48" s="56">
        <v>9000</v>
      </c>
      <c r="N48" s="56">
        <v>0</v>
      </c>
      <c r="O48" s="75">
        <f t="shared" si="2"/>
        <v>9000</v>
      </c>
      <c r="P48" s="18"/>
      <c r="Q48" s="18"/>
      <c r="R48" s="8"/>
    </row>
    <row r="49" spans="1:18">
      <c r="A49" s="57" t="s">
        <v>10</v>
      </c>
      <c r="B49" s="53"/>
      <c r="C49" s="53"/>
      <c r="D49" s="53"/>
      <c r="E49" s="53"/>
      <c r="F49" s="54" t="s">
        <v>37</v>
      </c>
      <c r="G49" s="55" t="s">
        <v>26</v>
      </c>
      <c r="H49" s="105" t="s">
        <v>131</v>
      </c>
      <c r="I49" s="55" t="s">
        <v>154</v>
      </c>
      <c r="J49" s="58" t="s">
        <v>191</v>
      </c>
      <c r="K49" s="53"/>
      <c r="L49" s="53"/>
      <c r="M49" s="56">
        <v>1000</v>
      </c>
      <c r="N49" s="56">
        <v>692.84</v>
      </c>
      <c r="O49" s="75">
        <f t="shared" si="2"/>
        <v>307.15999999999997</v>
      </c>
      <c r="P49" s="18"/>
      <c r="Q49" s="18"/>
      <c r="R49" s="8"/>
    </row>
    <row r="50" spans="1:18">
      <c r="A50" s="57" t="s">
        <v>10</v>
      </c>
      <c r="B50" s="53"/>
      <c r="C50" s="53"/>
      <c r="D50" s="53"/>
      <c r="E50" s="53"/>
      <c r="F50" s="54" t="s">
        <v>37</v>
      </c>
      <c r="G50" s="55" t="s">
        <v>26</v>
      </c>
      <c r="H50" s="105" t="s">
        <v>131</v>
      </c>
      <c r="I50" s="55" t="s">
        <v>154</v>
      </c>
      <c r="J50" s="58" t="s">
        <v>194</v>
      </c>
      <c r="K50" s="53"/>
      <c r="L50" s="53"/>
      <c r="M50" s="56">
        <v>6000</v>
      </c>
      <c r="N50" s="56">
        <v>0</v>
      </c>
      <c r="O50" s="75">
        <f>M50-N50</f>
        <v>6000</v>
      </c>
      <c r="P50" s="18"/>
      <c r="Q50" s="18"/>
      <c r="R50" s="8"/>
    </row>
    <row r="51" spans="1:18" ht="25.5">
      <c r="A51" s="26" t="s">
        <v>9</v>
      </c>
      <c r="B51" s="53">
        <v>244000</v>
      </c>
      <c r="C51" s="53">
        <v>244000</v>
      </c>
      <c r="D51" s="53">
        <v>242000</v>
      </c>
      <c r="E51" s="53">
        <v>242000</v>
      </c>
      <c r="F51" s="54" t="s">
        <v>37</v>
      </c>
      <c r="G51" s="55" t="s">
        <v>26</v>
      </c>
      <c r="H51" s="105" t="s">
        <v>133</v>
      </c>
      <c r="I51" s="55"/>
      <c r="J51" s="58"/>
      <c r="K51" s="56">
        <f>K52</f>
        <v>0</v>
      </c>
      <c r="L51" s="56"/>
      <c r="M51" s="56">
        <f>M52</f>
        <v>899762.33</v>
      </c>
      <c r="N51" s="56">
        <f>N52</f>
        <v>155443.84</v>
      </c>
      <c r="O51" s="75">
        <f t="shared" si="2"/>
        <v>744318.49</v>
      </c>
      <c r="P51" s="18"/>
      <c r="Q51" s="18"/>
      <c r="R51" s="8"/>
    </row>
    <row r="52" spans="1:18" ht="51">
      <c r="A52" s="26" t="s">
        <v>49</v>
      </c>
      <c r="B52" s="53">
        <v>244000</v>
      </c>
      <c r="C52" s="53">
        <v>244000</v>
      </c>
      <c r="D52" s="53">
        <v>242000</v>
      </c>
      <c r="E52" s="53">
        <v>242000</v>
      </c>
      <c r="F52" s="54" t="s">
        <v>37</v>
      </c>
      <c r="G52" s="55" t="s">
        <v>26</v>
      </c>
      <c r="H52" s="105" t="s">
        <v>133</v>
      </c>
      <c r="I52" s="55" t="s">
        <v>47</v>
      </c>
      <c r="J52" s="58"/>
      <c r="K52" s="53"/>
      <c r="L52" s="53"/>
      <c r="M52" s="56">
        <f>M53</f>
        <v>899762.33</v>
      </c>
      <c r="N52" s="56">
        <f>N53</f>
        <v>155443.84</v>
      </c>
      <c r="O52" s="75">
        <f t="shared" si="2"/>
        <v>744318.49</v>
      </c>
      <c r="P52" s="18"/>
      <c r="Q52" s="18"/>
      <c r="R52" s="8"/>
    </row>
    <row r="53" spans="1:18" ht="25.5">
      <c r="A53" s="26" t="s">
        <v>50</v>
      </c>
      <c r="B53" s="53"/>
      <c r="C53" s="53"/>
      <c r="D53" s="53"/>
      <c r="E53" s="53"/>
      <c r="F53" s="54" t="s">
        <v>37</v>
      </c>
      <c r="G53" s="55" t="s">
        <v>26</v>
      </c>
      <c r="H53" s="105" t="s">
        <v>133</v>
      </c>
      <c r="I53" s="55" t="s">
        <v>48</v>
      </c>
      <c r="J53" s="58"/>
      <c r="K53" s="53"/>
      <c r="L53" s="53"/>
      <c r="M53" s="56">
        <f>M54+M56+M55</f>
        <v>899762.33</v>
      </c>
      <c r="N53" s="56">
        <f>N54+N56+N55</f>
        <v>155443.84</v>
      </c>
      <c r="O53" s="75">
        <f t="shared" si="2"/>
        <v>744318.49</v>
      </c>
      <c r="P53" s="18"/>
      <c r="Q53" s="18"/>
      <c r="R53" s="8"/>
    </row>
    <row r="54" spans="1:18">
      <c r="A54" s="26" t="s">
        <v>75</v>
      </c>
      <c r="B54" s="53"/>
      <c r="C54" s="53"/>
      <c r="D54" s="53"/>
      <c r="E54" s="53"/>
      <c r="F54" s="54" t="s">
        <v>37</v>
      </c>
      <c r="G54" s="55" t="s">
        <v>26</v>
      </c>
      <c r="H54" s="105" t="s">
        <v>133</v>
      </c>
      <c r="I54" s="55" t="s">
        <v>89</v>
      </c>
      <c r="J54" s="58" t="s">
        <v>90</v>
      </c>
      <c r="K54" s="53"/>
      <c r="L54" s="53"/>
      <c r="M54" s="56">
        <v>691061</v>
      </c>
      <c r="N54" s="56">
        <v>122717</v>
      </c>
      <c r="O54" s="75">
        <f t="shared" si="2"/>
        <v>568344</v>
      </c>
      <c r="P54" s="18"/>
      <c r="Q54" s="18"/>
      <c r="R54" s="8"/>
    </row>
    <row r="55" spans="1:18" hidden="1">
      <c r="A55" s="26" t="s">
        <v>75</v>
      </c>
      <c r="B55" s="53"/>
      <c r="C55" s="53"/>
      <c r="D55" s="53"/>
      <c r="E55" s="53"/>
      <c r="F55" s="54" t="s">
        <v>37</v>
      </c>
      <c r="G55" s="55" t="s">
        <v>26</v>
      </c>
      <c r="H55" s="105" t="s">
        <v>133</v>
      </c>
      <c r="I55" s="55" t="s">
        <v>89</v>
      </c>
      <c r="J55" s="58" t="s">
        <v>177</v>
      </c>
      <c r="K55" s="53"/>
      <c r="L55" s="53"/>
      <c r="M55" s="56">
        <v>0</v>
      </c>
      <c r="N55" s="56">
        <v>0</v>
      </c>
      <c r="O55" s="75">
        <f>M55-N55</f>
        <v>0</v>
      </c>
      <c r="P55" s="18"/>
      <c r="Q55" s="18"/>
      <c r="R55" s="8"/>
    </row>
    <row r="56" spans="1:18" ht="12" customHeight="1">
      <c r="A56" s="26" t="s">
        <v>85</v>
      </c>
      <c r="B56" s="53"/>
      <c r="C56" s="53"/>
      <c r="D56" s="53"/>
      <c r="E56" s="53"/>
      <c r="F56" s="54" t="s">
        <v>37</v>
      </c>
      <c r="G56" s="55" t="s">
        <v>26</v>
      </c>
      <c r="H56" s="105" t="s">
        <v>133</v>
      </c>
      <c r="I56" s="55" t="s">
        <v>89</v>
      </c>
      <c r="J56" s="58" t="s">
        <v>76</v>
      </c>
      <c r="K56" s="53"/>
      <c r="L56" s="53"/>
      <c r="M56" s="56">
        <v>208701.33</v>
      </c>
      <c r="N56" s="56">
        <v>32726.84</v>
      </c>
      <c r="O56" s="75">
        <f t="shared" si="2"/>
        <v>175974.49</v>
      </c>
      <c r="P56" s="18"/>
      <c r="Q56" s="18"/>
      <c r="R56" s="8"/>
    </row>
    <row r="57" spans="1:18" ht="18.75" hidden="1" customHeight="1">
      <c r="A57" s="100" t="s">
        <v>126</v>
      </c>
      <c r="B57" s="101" t="s">
        <v>37</v>
      </c>
      <c r="C57" s="102" t="s">
        <v>127</v>
      </c>
      <c r="D57" s="102"/>
      <c r="E57" s="100" t="s">
        <v>126</v>
      </c>
      <c r="F57" s="101" t="s">
        <v>37</v>
      </c>
      <c r="G57" s="102" t="s">
        <v>127</v>
      </c>
      <c r="H57" s="102"/>
      <c r="I57" s="55"/>
      <c r="J57" s="58"/>
      <c r="K57" s="53"/>
      <c r="L57" s="53"/>
      <c r="M57" s="52">
        <v>0</v>
      </c>
      <c r="N57" s="52"/>
      <c r="O57" s="52">
        <v>0</v>
      </c>
      <c r="P57" s="18"/>
      <c r="Q57" s="18"/>
      <c r="R57" s="8"/>
    </row>
    <row r="58" spans="1:18" ht="18.75" hidden="1" customHeight="1">
      <c r="A58" s="103" t="s">
        <v>128</v>
      </c>
      <c r="B58" s="104" t="s">
        <v>37</v>
      </c>
      <c r="C58" s="105" t="s">
        <v>127</v>
      </c>
      <c r="D58" s="105" t="s">
        <v>68</v>
      </c>
      <c r="E58" s="103" t="s">
        <v>128</v>
      </c>
      <c r="F58" s="104" t="s">
        <v>37</v>
      </c>
      <c r="G58" s="105" t="s">
        <v>127</v>
      </c>
      <c r="H58" s="105" t="s">
        <v>134</v>
      </c>
      <c r="I58" s="55"/>
      <c r="J58" s="58"/>
      <c r="K58" s="53"/>
      <c r="L58" s="53"/>
      <c r="M58" s="56">
        <v>0</v>
      </c>
      <c r="N58" s="56"/>
      <c r="O58" s="56">
        <v>0</v>
      </c>
      <c r="P58" s="18"/>
      <c r="Q58" s="18"/>
      <c r="R58" s="8"/>
    </row>
    <row r="59" spans="1:18" ht="18.75" hidden="1" customHeight="1">
      <c r="A59" s="103" t="s">
        <v>129</v>
      </c>
      <c r="B59" s="104" t="s">
        <v>37</v>
      </c>
      <c r="C59" s="105" t="s">
        <v>127</v>
      </c>
      <c r="D59" s="105" t="s">
        <v>130</v>
      </c>
      <c r="E59" s="103" t="s">
        <v>129</v>
      </c>
      <c r="F59" s="104" t="s">
        <v>37</v>
      </c>
      <c r="G59" s="105" t="s">
        <v>127</v>
      </c>
      <c r="H59" s="105" t="s">
        <v>184</v>
      </c>
      <c r="I59" s="55" t="s">
        <v>54</v>
      </c>
      <c r="J59" s="58"/>
      <c r="K59" s="53"/>
      <c r="L59" s="53"/>
      <c r="M59" s="56">
        <v>0</v>
      </c>
      <c r="N59" s="56"/>
      <c r="O59" s="56">
        <v>0</v>
      </c>
      <c r="P59" s="18"/>
      <c r="Q59" s="18"/>
      <c r="R59" s="8"/>
    </row>
    <row r="60" spans="1:18" ht="18.75" hidden="1" customHeight="1">
      <c r="A60" s="106" t="s">
        <v>57</v>
      </c>
      <c r="B60" s="104" t="s">
        <v>37</v>
      </c>
      <c r="C60" s="105" t="s">
        <v>127</v>
      </c>
      <c r="D60" s="105" t="s">
        <v>130</v>
      </c>
      <c r="E60" s="106" t="s">
        <v>57</v>
      </c>
      <c r="F60" s="104" t="s">
        <v>37</v>
      </c>
      <c r="G60" s="105" t="s">
        <v>127</v>
      </c>
      <c r="H60" s="105" t="s">
        <v>184</v>
      </c>
      <c r="I60" s="55" t="s">
        <v>55</v>
      </c>
      <c r="J60" s="58"/>
      <c r="K60" s="53"/>
      <c r="L60" s="53"/>
      <c r="M60" s="56">
        <v>0</v>
      </c>
      <c r="N60" s="56"/>
      <c r="O60" s="56">
        <v>0</v>
      </c>
      <c r="P60" s="18"/>
      <c r="Q60" s="18"/>
      <c r="R60" s="8"/>
    </row>
    <row r="61" spans="1:18" ht="18.75" hidden="1" customHeight="1">
      <c r="A61" s="106" t="s">
        <v>58</v>
      </c>
      <c r="B61" s="104" t="s">
        <v>37</v>
      </c>
      <c r="C61" s="105" t="s">
        <v>127</v>
      </c>
      <c r="D61" s="105" t="s">
        <v>130</v>
      </c>
      <c r="E61" s="106" t="s">
        <v>58</v>
      </c>
      <c r="F61" s="104" t="s">
        <v>37</v>
      </c>
      <c r="G61" s="105" t="s">
        <v>127</v>
      </c>
      <c r="H61" s="105" t="s">
        <v>184</v>
      </c>
      <c r="I61" s="55" t="s">
        <v>88</v>
      </c>
      <c r="J61" s="58" t="s">
        <v>82</v>
      </c>
      <c r="K61" s="53"/>
      <c r="L61" s="53"/>
      <c r="M61" s="56"/>
      <c r="N61" s="56"/>
      <c r="O61" s="56">
        <v>0</v>
      </c>
      <c r="P61" s="18"/>
      <c r="Q61" s="18"/>
      <c r="R61" s="8"/>
    </row>
    <row r="62" spans="1:18" s="2" customFormat="1" ht="13.5" customHeight="1">
      <c r="A62" s="28" t="s">
        <v>216</v>
      </c>
      <c r="B62" s="124"/>
      <c r="C62" s="125"/>
      <c r="D62" s="125"/>
      <c r="E62" s="126"/>
      <c r="F62" s="127" t="s">
        <v>37</v>
      </c>
      <c r="G62" s="115" t="s">
        <v>217</v>
      </c>
      <c r="H62" s="128" t="s">
        <v>218</v>
      </c>
      <c r="I62" s="51"/>
      <c r="J62" s="59"/>
      <c r="K62" s="50"/>
      <c r="L62" s="50"/>
      <c r="M62" s="52">
        <v>600</v>
      </c>
      <c r="N62" s="52">
        <v>0</v>
      </c>
      <c r="O62" s="52">
        <f t="shared" ref="O62:O67" si="3">M62-N62</f>
        <v>600</v>
      </c>
      <c r="P62" s="17"/>
      <c r="Q62" s="17"/>
      <c r="R62" s="7"/>
    </row>
    <row r="63" spans="1:18" ht="18.75" customHeight="1">
      <c r="A63" s="65" t="s">
        <v>64</v>
      </c>
      <c r="B63" s="121"/>
      <c r="C63" s="122"/>
      <c r="D63" s="122"/>
      <c r="E63" s="120"/>
      <c r="F63" s="104" t="s">
        <v>37</v>
      </c>
      <c r="G63" s="105" t="s">
        <v>217</v>
      </c>
      <c r="H63" s="123" t="s">
        <v>218</v>
      </c>
      <c r="I63" s="55" t="s">
        <v>27</v>
      </c>
      <c r="J63" s="58"/>
      <c r="K63" s="53"/>
      <c r="L63" s="53"/>
      <c r="M63" s="56">
        <v>600</v>
      </c>
      <c r="N63" s="56">
        <v>0</v>
      </c>
      <c r="O63" s="56">
        <f t="shared" si="3"/>
        <v>600</v>
      </c>
      <c r="P63" s="18"/>
      <c r="Q63" s="18"/>
      <c r="R63" s="8"/>
    </row>
    <row r="64" spans="1:18" ht="18.75" customHeight="1">
      <c r="A64" s="71" t="s">
        <v>44</v>
      </c>
      <c r="B64" s="121"/>
      <c r="C64" s="122"/>
      <c r="D64" s="122"/>
      <c r="E64" s="120"/>
      <c r="F64" s="129" t="s">
        <v>37</v>
      </c>
      <c r="G64" s="130" t="s">
        <v>217</v>
      </c>
      <c r="H64" s="131" t="s">
        <v>218</v>
      </c>
      <c r="I64" s="132" t="s">
        <v>46</v>
      </c>
      <c r="J64" s="133" t="s">
        <v>153</v>
      </c>
      <c r="K64" s="53"/>
      <c r="L64" s="53"/>
      <c r="M64" s="56">
        <v>600</v>
      </c>
      <c r="N64" s="56">
        <v>0</v>
      </c>
      <c r="O64" s="56">
        <f t="shared" si="3"/>
        <v>600</v>
      </c>
      <c r="P64" s="18"/>
      <c r="Q64" s="18"/>
      <c r="R64" s="8"/>
    </row>
    <row r="65" spans="1:18" s="2" customFormat="1" ht="42.75" customHeight="1">
      <c r="A65" s="28" t="s">
        <v>103</v>
      </c>
      <c r="B65" s="124"/>
      <c r="C65" s="125"/>
      <c r="D65" s="125"/>
      <c r="E65" s="126"/>
      <c r="F65" s="91" t="s">
        <v>37</v>
      </c>
      <c r="G65" s="92" t="s">
        <v>217</v>
      </c>
      <c r="H65" s="92" t="s">
        <v>189</v>
      </c>
      <c r="I65" s="51"/>
      <c r="J65" s="59"/>
      <c r="K65" s="50"/>
      <c r="L65" s="50"/>
      <c r="M65" s="52">
        <f>M66</f>
        <v>10456</v>
      </c>
      <c r="N65" s="52">
        <f>N66</f>
        <v>0</v>
      </c>
      <c r="O65" s="52">
        <f t="shared" si="3"/>
        <v>10456</v>
      </c>
      <c r="P65" s="17"/>
      <c r="Q65" s="17"/>
      <c r="R65" s="7"/>
    </row>
    <row r="66" spans="1:18" ht="18.75" customHeight="1">
      <c r="A66" s="65" t="s">
        <v>64</v>
      </c>
      <c r="B66" s="121"/>
      <c r="C66" s="122"/>
      <c r="D66" s="122"/>
      <c r="E66" s="120"/>
      <c r="F66" s="134" t="s">
        <v>37</v>
      </c>
      <c r="G66" s="93" t="s">
        <v>217</v>
      </c>
      <c r="H66" s="93" t="s">
        <v>221</v>
      </c>
      <c r="I66" s="55" t="s">
        <v>46</v>
      </c>
      <c r="J66" s="58"/>
      <c r="K66" s="53"/>
      <c r="L66" s="53"/>
      <c r="M66" s="56">
        <f>M67</f>
        <v>10456</v>
      </c>
      <c r="N66" s="56">
        <f>N67</f>
        <v>0</v>
      </c>
      <c r="O66" s="56">
        <f t="shared" si="3"/>
        <v>10456</v>
      </c>
      <c r="P66" s="18"/>
      <c r="Q66" s="18"/>
      <c r="R66" s="8"/>
    </row>
    <row r="67" spans="1:18" ht="30.75" customHeight="1">
      <c r="A67" s="26" t="s">
        <v>91</v>
      </c>
      <c r="B67" s="121"/>
      <c r="C67" s="122"/>
      <c r="D67" s="122"/>
      <c r="E67" s="120"/>
      <c r="F67" s="134" t="s">
        <v>37</v>
      </c>
      <c r="G67" s="93" t="s">
        <v>217</v>
      </c>
      <c r="H67" s="93" t="s">
        <v>222</v>
      </c>
      <c r="I67" s="55" t="s">
        <v>46</v>
      </c>
      <c r="J67" s="58" t="s">
        <v>153</v>
      </c>
      <c r="K67" s="53"/>
      <c r="L67" s="53"/>
      <c r="M67" s="56">
        <v>10456</v>
      </c>
      <c r="N67" s="56">
        <v>0</v>
      </c>
      <c r="O67" s="56">
        <f t="shared" si="3"/>
        <v>10456</v>
      </c>
      <c r="P67" s="18"/>
      <c r="Q67" s="18"/>
      <c r="R67" s="8"/>
    </row>
    <row r="68" spans="1:18" s="2" customFormat="1">
      <c r="A68" s="28" t="s">
        <v>110</v>
      </c>
      <c r="B68" s="50"/>
      <c r="C68" s="50"/>
      <c r="D68" s="50"/>
      <c r="E68" s="50"/>
      <c r="F68" s="47" t="s">
        <v>37</v>
      </c>
      <c r="G68" s="51" t="s">
        <v>113</v>
      </c>
      <c r="H68" s="51"/>
      <c r="I68" s="51"/>
      <c r="J68" s="52"/>
      <c r="K68" s="50"/>
      <c r="L68" s="50"/>
      <c r="M68" s="52">
        <f t="shared" ref="M68:N71" si="4">M69</f>
        <v>5000</v>
      </c>
      <c r="N68" s="52">
        <f t="shared" si="4"/>
        <v>0</v>
      </c>
      <c r="O68" s="74">
        <f t="shared" si="2"/>
        <v>5000</v>
      </c>
      <c r="P68" s="17"/>
      <c r="Q68" s="17"/>
      <c r="R68" s="7"/>
    </row>
    <row r="69" spans="1:18">
      <c r="A69" s="26" t="s">
        <v>111</v>
      </c>
      <c r="B69" s="53"/>
      <c r="C69" s="53"/>
      <c r="D69" s="53"/>
      <c r="E69" s="53"/>
      <c r="F69" s="54" t="s">
        <v>37</v>
      </c>
      <c r="G69" s="55" t="s">
        <v>113</v>
      </c>
      <c r="H69" s="105" t="s">
        <v>132</v>
      </c>
      <c r="I69" s="55"/>
      <c r="J69" s="56"/>
      <c r="K69" s="53"/>
      <c r="L69" s="53"/>
      <c r="M69" s="56">
        <f t="shared" si="4"/>
        <v>5000</v>
      </c>
      <c r="N69" s="56">
        <f t="shared" si="4"/>
        <v>0</v>
      </c>
      <c r="O69" s="75">
        <f t="shared" si="2"/>
        <v>5000</v>
      </c>
      <c r="P69" s="18"/>
      <c r="Q69" s="18"/>
      <c r="R69" s="8"/>
    </row>
    <row r="70" spans="1:18">
      <c r="A70" s="26" t="s">
        <v>52</v>
      </c>
      <c r="B70" s="53"/>
      <c r="C70" s="53"/>
      <c r="D70" s="53"/>
      <c r="E70" s="53"/>
      <c r="F70" s="54" t="s">
        <v>37</v>
      </c>
      <c r="G70" s="55" t="s">
        <v>113</v>
      </c>
      <c r="H70" s="105" t="s">
        <v>215</v>
      </c>
      <c r="I70" s="55" t="s">
        <v>51</v>
      </c>
      <c r="J70" s="56"/>
      <c r="K70" s="53"/>
      <c r="L70" s="53"/>
      <c r="M70" s="56">
        <f t="shared" si="4"/>
        <v>5000</v>
      </c>
      <c r="N70" s="56">
        <v>0</v>
      </c>
      <c r="O70" s="75">
        <f t="shared" si="2"/>
        <v>5000</v>
      </c>
      <c r="P70" s="18"/>
      <c r="Q70" s="18"/>
      <c r="R70" s="8"/>
    </row>
    <row r="71" spans="1:18">
      <c r="A71" s="27" t="s">
        <v>112</v>
      </c>
      <c r="B71" s="53"/>
      <c r="C71" s="53"/>
      <c r="D71" s="53"/>
      <c r="E71" s="53"/>
      <c r="F71" s="54" t="s">
        <v>37</v>
      </c>
      <c r="G71" s="55" t="s">
        <v>113</v>
      </c>
      <c r="H71" s="105" t="s">
        <v>215</v>
      </c>
      <c r="I71" s="55" t="s">
        <v>114</v>
      </c>
      <c r="J71" s="56"/>
      <c r="K71" s="53"/>
      <c r="L71" s="53"/>
      <c r="M71" s="56">
        <f t="shared" si="4"/>
        <v>5000</v>
      </c>
      <c r="N71" s="56">
        <v>0</v>
      </c>
      <c r="O71" s="75">
        <f t="shared" si="2"/>
        <v>5000</v>
      </c>
      <c r="P71" s="18"/>
      <c r="Q71" s="18"/>
      <c r="R71" s="8"/>
    </row>
    <row r="72" spans="1:18" ht="12" customHeight="1">
      <c r="A72" s="27" t="s">
        <v>10</v>
      </c>
      <c r="B72" s="53"/>
      <c r="C72" s="53"/>
      <c r="D72" s="53"/>
      <c r="E72" s="53"/>
      <c r="F72" s="54" t="s">
        <v>37</v>
      </c>
      <c r="G72" s="55" t="s">
        <v>113</v>
      </c>
      <c r="H72" s="105" t="s">
        <v>215</v>
      </c>
      <c r="I72" s="55" t="s">
        <v>115</v>
      </c>
      <c r="J72" s="58" t="s">
        <v>183</v>
      </c>
      <c r="K72" s="53"/>
      <c r="L72" s="53"/>
      <c r="M72" s="56">
        <v>5000</v>
      </c>
      <c r="N72" s="56">
        <v>0</v>
      </c>
      <c r="O72" s="75">
        <f t="shared" si="2"/>
        <v>5000</v>
      </c>
      <c r="P72" s="18"/>
      <c r="Q72" s="18"/>
      <c r="R72" s="8"/>
    </row>
    <row r="73" spans="1:18" hidden="1">
      <c r="A73" s="27"/>
      <c r="B73" s="53"/>
      <c r="C73" s="53"/>
      <c r="D73" s="53"/>
      <c r="E73" s="53"/>
      <c r="F73" s="54"/>
      <c r="G73" s="55"/>
      <c r="H73" s="55"/>
      <c r="I73" s="55"/>
      <c r="J73" s="58"/>
      <c r="K73" s="53"/>
      <c r="L73" s="53"/>
      <c r="M73" s="56"/>
      <c r="N73" s="56"/>
      <c r="O73" s="75">
        <f>N73+M73</f>
        <v>0</v>
      </c>
      <c r="P73" s="18"/>
      <c r="Q73" s="18"/>
      <c r="R73" s="8"/>
    </row>
    <row r="74" spans="1:18" s="25" customFormat="1">
      <c r="A74" s="111" t="s">
        <v>38</v>
      </c>
      <c r="B74" s="53"/>
      <c r="C74" s="53"/>
      <c r="D74" s="53"/>
      <c r="E74" s="53"/>
      <c r="F74" s="47" t="s">
        <v>37</v>
      </c>
      <c r="G74" s="51" t="s">
        <v>33</v>
      </c>
      <c r="H74" s="51"/>
      <c r="I74" s="51"/>
      <c r="J74" s="59"/>
      <c r="K74" s="52" t="e">
        <f>#REF!+K85+#REF!+#REF!+#REF!</f>
        <v>#REF!</v>
      </c>
      <c r="L74" s="52"/>
      <c r="M74" s="52">
        <f>M84+M75+M78</f>
        <v>163744</v>
      </c>
      <c r="N74" s="52">
        <f>N84+N75+N78</f>
        <v>27125.200000000001</v>
      </c>
      <c r="O74" s="74">
        <f>M74-N74</f>
        <v>136618.79999999999</v>
      </c>
      <c r="P74" s="22"/>
      <c r="Q74" s="22"/>
    </row>
    <row r="75" spans="1:18" s="25" customFormat="1">
      <c r="A75" s="112" t="s">
        <v>155</v>
      </c>
      <c r="B75" s="110"/>
      <c r="C75" s="53"/>
      <c r="D75" s="53"/>
      <c r="E75" s="53"/>
      <c r="F75" s="47" t="s">
        <v>37</v>
      </c>
      <c r="G75" s="51" t="s">
        <v>33</v>
      </c>
      <c r="H75" s="55" t="s">
        <v>195</v>
      </c>
      <c r="I75" s="51"/>
      <c r="J75" s="59"/>
      <c r="K75" s="52"/>
      <c r="L75" s="52"/>
      <c r="M75" s="52">
        <f>M76+M77</f>
        <v>93744</v>
      </c>
      <c r="N75" s="52">
        <f>N76+N77</f>
        <v>16405.2</v>
      </c>
      <c r="O75" s="74">
        <f>M75-N75</f>
        <v>77338.8</v>
      </c>
      <c r="P75" s="22"/>
      <c r="Q75" s="22"/>
    </row>
    <row r="76" spans="1:18" s="25" customFormat="1">
      <c r="A76" s="113" t="s">
        <v>75</v>
      </c>
      <c r="B76" s="110"/>
      <c r="C76" s="53"/>
      <c r="D76" s="53"/>
      <c r="E76" s="53"/>
      <c r="F76" s="54" t="s">
        <v>37</v>
      </c>
      <c r="G76" s="55" t="s">
        <v>33</v>
      </c>
      <c r="H76" s="55" t="s">
        <v>195</v>
      </c>
      <c r="I76" s="55" t="s">
        <v>89</v>
      </c>
      <c r="J76" s="58" t="s">
        <v>90</v>
      </c>
      <c r="K76" s="56"/>
      <c r="L76" s="56"/>
      <c r="M76" s="56">
        <v>72000</v>
      </c>
      <c r="N76" s="56">
        <v>12600</v>
      </c>
      <c r="O76" s="75">
        <f>M76-N76</f>
        <v>59400</v>
      </c>
      <c r="P76" s="22"/>
      <c r="Q76" s="22"/>
    </row>
    <row r="77" spans="1:18" s="25" customFormat="1">
      <c r="A77" s="113" t="s">
        <v>85</v>
      </c>
      <c r="B77" s="110"/>
      <c r="C77" s="53"/>
      <c r="D77" s="53"/>
      <c r="E77" s="53"/>
      <c r="F77" s="54" t="s">
        <v>37</v>
      </c>
      <c r="G77" s="55" t="s">
        <v>33</v>
      </c>
      <c r="H77" s="55" t="s">
        <v>195</v>
      </c>
      <c r="I77" s="55" t="s">
        <v>156</v>
      </c>
      <c r="J77" s="58" t="s">
        <v>76</v>
      </c>
      <c r="K77" s="56"/>
      <c r="L77" s="56"/>
      <c r="M77" s="56">
        <v>21744</v>
      </c>
      <c r="N77" s="56">
        <v>3805.2</v>
      </c>
      <c r="O77" s="75">
        <f>M77-N77</f>
        <v>17938.8</v>
      </c>
      <c r="P77" s="22"/>
      <c r="Q77" s="22"/>
    </row>
    <row r="78" spans="1:18" s="23" customFormat="1" hidden="1">
      <c r="A78" s="112" t="s">
        <v>38</v>
      </c>
      <c r="B78" s="117"/>
      <c r="C78" s="50"/>
      <c r="D78" s="50"/>
      <c r="E78" s="50"/>
      <c r="F78" s="47" t="s">
        <v>37</v>
      </c>
      <c r="G78" s="51" t="s">
        <v>33</v>
      </c>
      <c r="H78" s="51" t="s">
        <v>209</v>
      </c>
      <c r="I78" s="51"/>
      <c r="J78" s="59" t="s">
        <v>210</v>
      </c>
      <c r="K78" s="52"/>
      <c r="L78" s="52"/>
      <c r="M78" s="52">
        <f>M79+M80+M83+M81+M82</f>
        <v>0</v>
      </c>
      <c r="N78" s="52">
        <f>N79+N80+N83+N81+N82</f>
        <v>0</v>
      </c>
      <c r="O78" s="107">
        <f>M78-N78</f>
        <v>0</v>
      </c>
      <c r="P78" s="22"/>
      <c r="Q78" s="22"/>
    </row>
    <row r="79" spans="1:18" s="25" customFormat="1" hidden="1">
      <c r="A79" s="113" t="s">
        <v>86</v>
      </c>
      <c r="B79" s="110"/>
      <c r="C79" s="53"/>
      <c r="D79" s="53"/>
      <c r="E79" s="53"/>
      <c r="F79" s="54" t="s">
        <v>37</v>
      </c>
      <c r="G79" s="55" t="s">
        <v>33</v>
      </c>
      <c r="H79" s="55" t="s">
        <v>209</v>
      </c>
      <c r="I79" s="55" t="s">
        <v>94</v>
      </c>
      <c r="J79" s="58" t="s">
        <v>82</v>
      </c>
      <c r="K79" s="56"/>
      <c r="L79" s="56"/>
      <c r="M79" s="56">
        <v>0</v>
      </c>
      <c r="N79" s="56">
        <v>0</v>
      </c>
      <c r="O79" s="75">
        <v>0</v>
      </c>
      <c r="P79" s="22"/>
      <c r="Q79" s="22"/>
    </row>
    <row r="80" spans="1:18" s="25" customFormat="1" hidden="1">
      <c r="A80" s="113" t="s">
        <v>86</v>
      </c>
      <c r="B80" s="110"/>
      <c r="C80" s="53"/>
      <c r="D80" s="53"/>
      <c r="E80" s="53"/>
      <c r="F80" s="54" t="s">
        <v>37</v>
      </c>
      <c r="G80" s="55" t="s">
        <v>33</v>
      </c>
      <c r="H80" s="55" t="s">
        <v>209</v>
      </c>
      <c r="I80" s="55" t="s">
        <v>88</v>
      </c>
      <c r="J80" s="58" t="s">
        <v>82</v>
      </c>
      <c r="K80" s="56"/>
      <c r="L80" s="56"/>
      <c r="M80" s="56">
        <v>0</v>
      </c>
      <c r="N80" s="56">
        <v>0</v>
      </c>
      <c r="O80" s="75">
        <v>0</v>
      </c>
      <c r="P80" s="22"/>
      <c r="Q80" s="22"/>
    </row>
    <row r="81" spans="1:18" s="25" customFormat="1" hidden="1">
      <c r="A81" s="27" t="s">
        <v>108</v>
      </c>
      <c r="B81" s="110"/>
      <c r="C81" s="53"/>
      <c r="D81" s="53"/>
      <c r="E81" s="53"/>
      <c r="F81" s="54" t="s">
        <v>37</v>
      </c>
      <c r="G81" s="55" t="s">
        <v>33</v>
      </c>
      <c r="H81" s="55" t="s">
        <v>209</v>
      </c>
      <c r="I81" s="55" t="s">
        <v>88</v>
      </c>
      <c r="J81" s="58" t="s">
        <v>109</v>
      </c>
      <c r="K81" s="56"/>
      <c r="L81" s="56"/>
      <c r="M81" s="56">
        <v>0</v>
      </c>
      <c r="N81" s="56">
        <v>0</v>
      </c>
      <c r="O81" s="75">
        <f>M81-N81</f>
        <v>0</v>
      </c>
      <c r="P81" s="22"/>
      <c r="Q81" s="22"/>
    </row>
    <row r="82" spans="1:18" s="25" customFormat="1" hidden="1">
      <c r="A82" s="113" t="s">
        <v>83</v>
      </c>
      <c r="B82" s="110"/>
      <c r="C82" s="53"/>
      <c r="D82" s="53"/>
      <c r="E82" s="53"/>
      <c r="F82" s="54" t="s">
        <v>37</v>
      </c>
      <c r="G82" s="55" t="s">
        <v>33</v>
      </c>
      <c r="H82" s="55" t="s">
        <v>209</v>
      </c>
      <c r="I82" s="55" t="s">
        <v>88</v>
      </c>
      <c r="J82" s="58" t="s">
        <v>180</v>
      </c>
      <c r="K82" s="56"/>
      <c r="L82" s="56"/>
      <c r="M82" s="56">
        <v>0</v>
      </c>
      <c r="N82" s="56">
        <v>0</v>
      </c>
      <c r="O82" s="75">
        <f>M82-N82</f>
        <v>0</v>
      </c>
      <c r="P82" s="22"/>
      <c r="Q82" s="22"/>
    </row>
    <row r="83" spans="1:18" s="25" customFormat="1" hidden="1">
      <c r="A83" s="113" t="s">
        <v>83</v>
      </c>
      <c r="B83" s="110"/>
      <c r="C83" s="53"/>
      <c r="D83" s="53"/>
      <c r="E83" s="53"/>
      <c r="F83" s="54" t="s">
        <v>37</v>
      </c>
      <c r="G83" s="55" t="s">
        <v>33</v>
      </c>
      <c r="H83" s="55" t="s">
        <v>209</v>
      </c>
      <c r="I83" s="55" t="s">
        <v>88</v>
      </c>
      <c r="J83" s="58" t="s">
        <v>181</v>
      </c>
      <c r="K83" s="56"/>
      <c r="L83" s="56"/>
      <c r="M83" s="56">
        <v>0</v>
      </c>
      <c r="N83" s="56">
        <v>0</v>
      </c>
      <c r="O83" s="75">
        <f>M83-N83</f>
        <v>0</v>
      </c>
      <c r="P83" s="22"/>
      <c r="Q83" s="22"/>
    </row>
    <row r="84" spans="1:18" s="23" customFormat="1">
      <c r="A84" s="114" t="s">
        <v>69</v>
      </c>
      <c r="B84" s="50"/>
      <c r="C84" s="50"/>
      <c r="D84" s="50"/>
      <c r="E84" s="50"/>
      <c r="F84" s="47" t="s">
        <v>37</v>
      </c>
      <c r="G84" s="51" t="s">
        <v>33</v>
      </c>
      <c r="H84" s="115" t="s">
        <v>134</v>
      </c>
      <c r="I84" s="51"/>
      <c r="J84" s="59"/>
      <c r="K84" s="50"/>
      <c r="L84" s="50"/>
      <c r="M84" s="52">
        <f t="shared" ref="M84:N86" si="5">M85</f>
        <v>70000</v>
      </c>
      <c r="N84" s="52">
        <f>N85</f>
        <v>10720</v>
      </c>
      <c r="O84" s="107">
        <f t="shared" ref="O84:O114" si="6">M84-N84</f>
        <v>59280</v>
      </c>
      <c r="P84" s="22"/>
      <c r="Q84" s="22"/>
    </row>
    <row r="85" spans="1:18">
      <c r="A85" s="26" t="s">
        <v>12</v>
      </c>
      <c r="B85" s="53">
        <v>1050000</v>
      </c>
      <c r="C85" s="53">
        <v>1850000</v>
      </c>
      <c r="D85" s="53">
        <v>1350000</v>
      </c>
      <c r="E85" s="53">
        <v>750000</v>
      </c>
      <c r="F85" s="54" t="s">
        <v>37</v>
      </c>
      <c r="G85" s="55" t="s">
        <v>33</v>
      </c>
      <c r="H85" s="105" t="s">
        <v>135</v>
      </c>
      <c r="I85" s="55"/>
      <c r="J85" s="58"/>
      <c r="K85" s="56">
        <f>K86</f>
        <v>0</v>
      </c>
      <c r="L85" s="56"/>
      <c r="M85" s="56">
        <f t="shared" si="5"/>
        <v>70000</v>
      </c>
      <c r="N85" s="56">
        <f t="shared" si="5"/>
        <v>10720</v>
      </c>
      <c r="O85" s="75">
        <f t="shared" si="6"/>
        <v>59280</v>
      </c>
      <c r="P85" s="18"/>
      <c r="Q85" s="18"/>
      <c r="R85" s="8"/>
    </row>
    <row r="86" spans="1:18" s="25" customFormat="1" ht="25.5">
      <c r="A86" s="27" t="s">
        <v>57</v>
      </c>
      <c r="B86" s="53">
        <v>1050000</v>
      </c>
      <c r="C86" s="53">
        <v>1850000</v>
      </c>
      <c r="D86" s="53">
        <v>1350000</v>
      </c>
      <c r="E86" s="53">
        <v>750000</v>
      </c>
      <c r="F86" s="54" t="s">
        <v>37</v>
      </c>
      <c r="G86" s="55" t="s">
        <v>33</v>
      </c>
      <c r="H86" s="105" t="s">
        <v>135</v>
      </c>
      <c r="I86" s="55" t="s">
        <v>54</v>
      </c>
      <c r="J86" s="58"/>
      <c r="K86" s="53"/>
      <c r="L86" s="53"/>
      <c r="M86" s="56">
        <f t="shared" si="5"/>
        <v>70000</v>
      </c>
      <c r="N86" s="56">
        <f t="shared" si="5"/>
        <v>10720</v>
      </c>
      <c r="O86" s="75">
        <f t="shared" si="6"/>
        <v>59280</v>
      </c>
      <c r="P86" s="24"/>
      <c r="Q86" s="24"/>
    </row>
    <row r="87" spans="1:18" s="25" customFormat="1" ht="25.5">
      <c r="A87" s="27" t="s">
        <v>58</v>
      </c>
      <c r="B87" s="53"/>
      <c r="C87" s="53"/>
      <c r="D87" s="53"/>
      <c r="E87" s="53"/>
      <c r="F87" s="54" t="s">
        <v>37</v>
      </c>
      <c r="G87" s="55" t="s">
        <v>33</v>
      </c>
      <c r="H87" s="105" t="s">
        <v>135</v>
      </c>
      <c r="I87" s="55" t="s">
        <v>55</v>
      </c>
      <c r="J87" s="56"/>
      <c r="K87" s="53"/>
      <c r="L87" s="53"/>
      <c r="M87" s="56">
        <f>M88+M89+M91</f>
        <v>70000</v>
      </c>
      <c r="N87" s="56">
        <f>N89+N90+N91</f>
        <v>10720</v>
      </c>
      <c r="O87" s="75">
        <f t="shared" si="6"/>
        <v>59280</v>
      </c>
      <c r="P87" s="24"/>
      <c r="Q87" s="24"/>
    </row>
    <row r="88" spans="1:18" ht="12" hidden="1" customHeight="1">
      <c r="A88" s="27" t="s">
        <v>86</v>
      </c>
      <c r="B88" s="53"/>
      <c r="C88" s="53"/>
      <c r="D88" s="53"/>
      <c r="E88" s="53"/>
      <c r="F88" s="54" t="s">
        <v>37</v>
      </c>
      <c r="G88" s="55" t="s">
        <v>33</v>
      </c>
      <c r="H88" s="105" t="s">
        <v>135</v>
      </c>
      <c r="I88" s="55" t="s">
        <v>94</v>
      </c>
      <c r="J88" s="58" t="s">
        <v>82</v>
      </c>
      <c r="K88" s="53"/>
      <c r="L88" s="53"/>
      <c r="M88" s="56">
        <v>0</v>
      </c>
      <c r="N88" s="56"/>
      <c r="O88" s="75">
        <f>M88-N88</f>
        <v>0</v>
      </c>
      <c r="P88" s="18"/>
      <c r="Q88" s="18"/>
      <c r="R88" s="8"/>
    </row>
    <row r="89" spans="1:18" ht="12" customHeight="1">
      <c r="A89" s="27" t="s">
        <v>86</v>
      </c>
      <c r="B89" s="53"/>
      <c r="C89" s="53"/>
      <c r="D89" s="53"/>
      <c r="E89" s="53"/>
      <c r="F89" s="54" t="s">
        <v>37</v>
      </c>
      <c r="G89" s="55" t="s">
        <v>33</v>
      </c>
      <c r="H89" s="105" t="s">
        <v>135</v>
      </c>
      <c r="I89" s="55" t="s">
        <v>88</v>
      </c>
      <c r="J89" s="58" t="s">
        <v>82</v>
      </c>
      <c r="K89" s="53"/>
      <c r="L89" s="53"/>
      <c r="M89" s="56">
        <v>70000</v>
      </c>
      <c r="N89" s="56">
        <v>10720</v>
      </c>
      <c r="O89" s="75">
        <f t="shared" si="6"/>
        <v>59280</v>
      </c>
      <c r="P89" s="18"/>
      <c r="Q89" s="18"/>
      <c r="R89" s="8"/>
    </row>
    <row r="90" spans="1:18" hidden="1">
      <c r="A90" s="27" t="s">
        <v>10</v>
      </c>
      <c r="B90" s="53"/>
      <c r="C90" s="53"/>
      <c r="D90" s="53"/>
      <c r="E90" s="53"/>
      <c r="F90" s="54" t="s">
        <v>37</v>
      </c>
      <c r="G90" s="55" t="s">
        <v>33</v>
      </c>
      <c r="H90" s="105" t="s">
        <v>135</v>
      </c>
      <c r="I90" s="55" t="s">
        <v>88</v>
      </c>
      <c r="J90" s="58" t="s">
        <v>87</v>
      </c>
      <c r="K90" s="53"/>
      <c r="L90" s="53"/>
      <c r="M90" s="56"/>
      <c r="N90" s="56"/>
      <c r="O90" s="75">
        <f t="shared" si="6"/>
        <v>0</v>
      </c>
      <c r="P90" s="18"/>
      <c r="Q90" s="18"/>
      <c r="R90" s="8"/>
    </row>
    <row r="91" spans="1:18" hidden="1">
      <c r="A91" s="27" t="s">
        <v>10</v>
      </c>
      <c r="B91" s="53"/>
      <c r="C91" s="53"/>
      <c r="D91" s="53"/>
      <c r="E91" s="53"/>
      <c r="F91" s="54" t="s">
        <v>37</v>
      </c>
      <c r="G91" s="55" t="s">
        <v>33</v>
      </c>
      <c r="H91" s="55" t="s">
        <v>53</v>
      </c>
      <c r="I91" s="55" t="s">
        <v>124</v>
      </c>
      <c r="J91" s="58" t="s">
        <v>87</v>
      </c>
      <c r="K91" s="53"/>
      <c r="L91" s="53"/>
      <c r="M91" s="56"/>
      <c r="N91" s="56"/>
      <c r="O91" s="75">
        <f t="shared" si="6"/>
        <v>0</v>
      </c>
      <c r="P91" s="18"/>
      <c r="Q91" s="18"/>
      <c r="R91" s="8"/>
    </row>
    <row r="92" spans="1:18" s="2" customFormat="1">
      <c r="A92" s="28" t="s">
        <v>39</v>
      </c>
      <c r="B92" s="50">
        <v>11</v>
      </c>
      <c r="C92" s="50">
        <v>200</v>
      </c>
      <c r="D92" s="50"/>
      <c r="E92" s="50"/>
      <c r="F92" s="47" t="s">
        <v>37</v>
      </c>
      <c r="G92" s="51" t="s">
        <v>42</v>
      </c>
      <c r="H92" s="51"/>
      <c r="I92" s="51"/>
      <c r="J92" s="59"/>
      <c r="K92" s="52">
        <f>K93</f>
        <v>0</v>
      </c>
      <c r="L92" s="52"/>
      <c r="M92" s="52">
        <f t="shared" ref="M92:N94" si="7">M93</f>
        <v>134544</v>
      </c>
      <c r="N92" s="52">
        <f t="shared" si="7"/>
        <v>9067.3700000000008</v>
      </c>
      <c r="O92" s="74">
        <f t="shared" si="6"/>
        <v>125476.63</v>
      </c>
      <c r="P92" s="17"/>
      <c r="Q92" s="17"/>
      <c r="R92" s="7"/>
    </row>
    <row r="93" spans="1:18" s="2" customFormat="1">
      <c r="A93" s="28" t="s">
        <v>40</v>
      </c>
      <c r="B93" s="50">
        <v>11</v>
      </c>
      <c r="C93" s="50">
        <v>203</v>
      </c>
      <c r="D93" s="50"/>
      <c r="E93" s="50"/>
      <c r="F93" s="47" t="s">
        <v>37</v>
      </c>
      <c r="G93" s="51" t="s">
        <v>43</v>
      </c>
      <c r="H93" s="51"/>
      <c r="I93" s="51"/>
      <c r="J93" s="59"/>
      <c r="K93" s="52">
        <f>K95</f>
        <v>0</v>
      </c>
      <c r="L93" s="52"/>
      <c r="M93" s="52">
        <f t="shared" si="7"/>
        <v>134544</v>
      </c>
      <c r="N93" s="52">
        <f t="shared" si="7"/>
        <v>9067.3700000000008</v>
      </c>
      <c r="O93" s="74">
        <f t="shared" si="6"/>
        <v>125476.63</v>
      </c>
      <c r="P93" s="17"/>
      <c r="Q93" s="17"/>
      <c r="R93" s="7"/>
    </row>
    <row r="94" spans="1:18" ht="25.5">
      <c r="A94" s="26" t="s">
        <v>70</v>
      </c>
      <c r="B94" s="53"/>
      <c r="C94" s="53"/>
      <c r="D94" s="53"/>
      <c r="E94" s="53"/>
      <c r="F94" s="54" t="s">
        <v>37</v>
      </c>
      <c r="G94" s="55" t="s">
        <v>43</v>
      </c>
      <c r="H94" s="93" t="s">
        <v>137</v>
      </c>
      <c r="I94" s="55"/>
      <c r="J94" s="58"/>
      <c r="K94" s="56"/>
      <c r="L94" s="56"/>
      <c r="M94" s="56">
        <f t="shared" si="7"/>
        <v>134544</v>
      </c>
      <c r="N94" s="56">
        <f t="shared" si="7"/>
        <v>9067.3700000000008</v>
      </c>
      <c r="O94" s="75">
        <f t="shared" si="6"/>
        <v>125476.63</v>
      </c>
      <c r="P94" s="18"/>
      <c r="Q94" s="18"/>
      <c r="R94" s="8"/>
    </row>
    <row r="95" spans="1:18" ht="28.5" customHeight="1">
      <c r="A95" s="26" t="s">
        <v>41</v>
      </c>
      <c r="B95" s="53">
        <v>11</v>
      </c>
      <c r="C95" s="53">
        <v>203</v>
      </c>
      <c r="D95" s="53">
        <v>13600</v>
      </c>
      <c r="E95" s="53"/>
      <c r="F95" s="54" t="s">
        <v>37</v>
      </c>
      <c r="G95" s="55" t="s">
        <v>43</v>
      </c>
      <c r="H95" s="93" t="s">
        <v>136</v>
      </c>
      <c r="I95" s="55"/>
      <c r="J95" s="56"/>
      <c r="K95" s="56">
        <f>K96</f>
        <v>0</v>
      </c>
      <c r="L95" s="56"/>
      <c r="M95" s="56">
        <f>M96+M100</f>
        <v>134544</v>
      </c>
      <c r="N95" s="56">
        <f>N96+N100</f>
        <v>9067.3700000000008</v>
      </c>
      <c r="O95" s="75">
        <f t="shared" si="6"/>
        <v>125476.63</v>
      </c>
      <c r="P95" s="18"/>
      <c r="Q95" s="18"/>
      <c r="R95" s="8"/>
    </row>
    <row r="96" spans="1:18" ht="51">
      <c r="A96" s="26" t="s">
        <v>49</v>
      </c>
      <c r="B96" s="53">
        <v>11</v>
      </c>
      <c r="C96" s="53">
        <v>203</v>
      </c>
      <c r="D96" s="53">
        <v>13600</v>
      </c>
      <c r="E96" s="53">
        <v>9</v>
      </c>
      <c r="F96" s="54" t="s">
        <v>37</v>
      </c>
      <c r="G96" s="55" t="s">
        <v>43</v>
      </c>
      <c r="H96" s="93" t="s">
        <v>136</v>
      </c>
      <c r="I96" s="55" t="s">
        <v>47</v>
      </c>
      <c r="J96" s="56"/>
      <c r="K96" s="53"/>
      <c r="L96" s="53"/>
      <c r="M96" s="56">
        <f>M97</f>
        <v>129544</v>
      </c>
      <c r="N96" s="56">
        <f>N97</f>
        <v>9067.3700000000008</v>
      </c>
      <c r="O96" s="75">
        <f t="shared" si="6"/>
        <v>120476.63</v>
      </c>
      <c r="P96" s="18"/>
      <c r="Q96" s="18"/>
      <c r="R96" s="8"/>
    </row>
    <row r="97" spans="1:18" s="25" customFormat="1" ht="25.5">
      <c r="A97" s="26" t="s">
        <v>50</v>
      </c>
      <c r="B97" s="53"/>
      <c r="C97" s="53"/>
      <c r="D97" s="53"/>
      <c r="E97" s="53"/>
      <c r="F97" s="54" t="s">
        <v>37</v>
      </c>
      <c r="G97" s="55" t="s">
        <v>43</v>
      </c>
      <c r="H97" s="93" t="s">
        <v>136</v>
      </c>
      <c r="I97" s="55" t="s">
        <v>48</v>
      </c>
      <c r="J97" s="56"/>
      <c r="K97" s="53"/>
      <c r="L97" s="53"/>
      <c r="M97" s="56">
        <f>M98+M99</f>
        <v>129544</v>
      </c>
      <c r="N97" s="56">
        <f>N98+N99</f>
        <v>9067.3700000000008</v>
      </c>
      <c r="O97" s="75">
        <f t="shared" si="6"/>
        <v>120476.63</v>
      </c>
      <c r="P97" s="24"/>
      <c r="Q97" s="24"/>
    </row>
    <row r="98" spans="1:18" s="25" customFormat="1">
      <c r="A98" s="27" t="s">
        <v>75</v>
      </c>
      <c r="B98" s="53"/>
      <c r="C98" s="53"/>
      <c r="D98" s="53"/>
      <c r="E98" s="53"/>
      <c r="F98" s="54" t="s">
        <v>37</v>
      </c>
      <c r="G98" s="55" t="s">
        <v>43</v>
      </c>
      <c r="H98" s="93" t="s">
        <v>136</v>
      </c>
      <c r="I98" s="55" t="s">
        <v>89</v>
      </c>
      <c r="J98" s="58">
        <v>211</v>
      </c>
      <c r="K98" s="53"/>
      <c r="L98" s="53"/>
      <c r="M98" s="56">
        <v>99496</v>
      </c>
      <c r="N98" s="56">
        <v>8160.77</v>
      </c>
      <c r="O98" s="75">
        <f t="shared" si="6"/>
        <v>91335.23</v>
      </c>
      <c r="P98" s="24"/>
      <c r="Q98" s="24"/>
    </row>
    <row r="99" spans="1:18">
      <c r="A99" s="27" t="s">
        <v>85</v>
      </c>
      <c r="B99" s="53"/>
      <c r="C99" s="53"/>
      <c r="D99" s="53"/>
      <c r="E99" s="53"/>
      <c r="F99" s="54" t="s">
        <v>37</v>
      </c>
      <c r="G99" s="55" t="s">
        <v>43</v>
      </c>
      <c r="H99" s="93" t="s">
        <v>136</v>
      </c>
      <c r="I99" s="55" t="s">
        <v>89</v>
      </c>
      <c r="J99" s="58" t="s">
        <v>76</v>
      </c>
      <c r="K99" s="53"/>
      <c r="L99" s="53"/>
      <c r="M99" s="56">
        <v>30048</v>
      </c>
      <c r="N99" s="56">
        <v>906.6</v>
      </c>
      <c r="O99" s="75">
        <f t="shared" si="6"/>
        <v>29141.4</v>
      </c>
      <c r="P99" s="18"/>
      <c r="Q99" s="18"/>
      <c r="R99" s="8"/>
    </row>
    <row r="100" spans="1:18" s="25" customFormat="1" ht="25.5">
      <c r="A100" s="27" t="s">
        <v>57</v>
      </c>
      <c r="B100" s="53">
        <v>1050000</v>
      </c>
      <c r="C100" s="53">
        <v>1850000</v>
      </c>
      <c r="D100" s="53">
        <v>1350000</v>
      </c>
      <c r="E100" s="53">
        <v>750000</v>
      </c>
      <c r="F100" s="54" t="s">
        <v>37</v>
      </c>
      <c r="G100" s="55" t="s">
        <v>43</v>
      </c>
      <c r="H100" s="93" t="s">
        <v>136</v>
      </c>
      <c r="I100" s="55" t="s">
        <v>54</v>
      </c>
      <c r="J100" s="58"/>
      <c r="K100" s="53"/>
      <c r="L100" s="53"/>
      <c r="M100" s="56">
        <f>M101</f>
        <v>5000</v>
      </c>
      <c r="N100" s="56">
        <f>N101</f>
        <v>0</v>
      </c>
      <c r="O100" s="75">
        <f t="shared" si="6"/>
        <v>5000</v>
      </c>
      <c r="P100" s="24"/>
      <c r="Q100" s="24"/>
    </row>
    <row r="101" spans="1:18" s="25" customFormat="1" ht="24" customHeight="1">
      <c r="A101" s="27" t="s">
        <v>58</v>
      </c>
      <c r="B101" s="53"/>
      <c r="C101" s="53"/>
      <c r="D101" s="53"/>
      <c r="E101" s="53"/>
      <c r="F101" s="54" t="s">
        <v>37</v>
      </c>
      <c r="G101" s="55" t="s">
        <v>43</v>
      </c>
      <c r="H101" s="93" t="s">
        <v>136</v>
      </c>
      <c r="I101" s="55" t="s">
        <v>55</v>
      </c>
      <c r="J101" s="56"/>
      <c r="K101" s="53"/>
      <c r="L101" s="53"/>
      <c r="M101" s="56">
        <v>5000</v>
      </c>
      <c r="N101" s="56">
        <v>0</v>
      </c>
      <c r="O101" s="75">
        <f t="shared" si="6"/>
        <v>5000</v>
      </c>
      <c r="P101" s="24"/>
      <c r="Q101" s="24"/>
    </row>
    <row r="102" spans="1:18" hidden="1">
      <c r="A102" s="27" t="s">
        <v>116</v>
      </c>
      <c r="B102" s="53"/>
      <c r="C102" s="53"/>
      <c r="D102" s="53"/>
      <c r="E102" s="53"/>
      <c r="F102" s="54" t="s">
        <v>37</v>
      </c>
      <c r="G102" s="55" t="s">
        <v>43</v>
      </c>
      <c r="H102" s="93" t="s">
        <v>136</v>
      </c>
      <c r="I102" s="55" t="s">
        <v>88</v>
      </c>
      <c r="J102" s="58" t="s">
        <v>109</v>
      </c>
      <c r="K102" s="53"/>
      <c r="L102" s="53"/>
      <c r="M102" s="56"/>
      <c r="N102" s="56"/>
      <c r="O102" s="75">
        <f t="shared" si="6"/>
        <v>0</v>
      </c>
      <c r="P102" s="18"/>
      <c r="Q102" s="18"/>
      <c r="R102" s="8"/>
    </row>
    <row r="103" spans="1:18">
      <c r="A103" s="27" t="s">
        <v>83</v>
      </c>
      <c r="B103" s="53"/>
      <c r="C103" s="53"/>
      <c r="D103" s="53"/>
      <c r="E103" s="53"/>
      <c r="F103" s="54" t="s">
        <v>37</v>
      </c>
      <c r="G103" s="55" t="s">
        <v>43</v>
      </c>
      <c r="H103" s="93" t="s">
        <v>136</v>
      </c>
      <c r="I103" s="55" t="s">
        <v>88</v>
      </c>
      <c r="J103" s="58" t="s">
        <v>181</v>
      </c>
      <c r="K103" s="53"/>
      <c r="L103" s="53"/>
      <c r="M103" s="56">
        <v>5000</v>
      </c>
      <c r="N103" s="56">
        <v>0</v>
      </c>
      <c r="O103" s="75">
        <f t="shared" si="6"/>
        <v>5000</v>
      </c>
      <c r="P103" s="18"/>
      <c r="Q103" s="18"/>
      <c r="R103" s="8"/>
    </row>
    <row r="104" spans="1:18" s="23" customFormat="1">
      <c r="A104" s="28" t="s">
        <v>13</v>
      </c>
      <c r="B104" s="50">
        <v>1866000</v>
      </c>
      <c r="C104" s="50">
        <v>2652000</v>
      </c>
      <c r="D104" s="50">
        <v>2502000</v>
      </c>
      <c r="E104" s="50">
        <v>1736000</v>
      </c>
      <c r="F104" s="47" t="s">
        <v>37</v>
      </c>
      <c r="G104" s="51" t="s">
        <v>28</v>
      </c>
      <c r="H104" s="51"/>
      <c r="I104" s="51"/>
      <c r="J104" s="59"/>
      <c r="K104" s="52" t="e">
        <f>#REF!+#REF!+#REF!+K118+#REF!</f>
        <v>#REF!</v>
      </c>
      <c r="L104" s="52"/>
      <c r="M104" s="52">
        <f>M105+M118</f>
        <v>492650.53</v>
      </c>
      <c r="N104" s="52">
        <f>N105+N118+N112</f>
        <v>273000</v>
      </c>
      <c r="O104" s="74">
        <f t="shared" si="6"/>
        <v>219650.53000000003</v>
      </c>
      <c r="P104" s="22"/>
      <c r="Q104" s="22"/>
    </row>
    <row r="105" spans="1:18" s="25" customFormat="1">
      <c r="A105" s="28" t="s">
        <v>34</v>
      </c>
      <c r="B105" s="53"/>
      <c r="C105" s="53"/>
      <c r="D105" s="53"/>
      <c r="E105" s="53"/>
      <c r="F105" s="47" t="s">
        <v>37</v>
      </c>
      <c r="G105" s="51" t="s">
        <v>29</v>
      </c>
      <c r="H105" s="51"/>
      <c r="I105" s="55"/>
      <c r="J105" s="58"/>
      <c r="K105" s="56"/>
      <c r="L105" s="56"/>
      <c r="M105" s="56">
        <f>M106+M115</f>
        <v>492650.53</v>
      </c>
      <c r="N105" s="56">
        <f t="shared" ref="M105:N107" si="8">N106</f>
        <v>273000</v>
      </c>
      <c r="O105" s="75">
        <f t="shared" si="6"/>
        <v>219650.53000000003</v>
      </c>
      <c r="P105" s="24"/>
      <c r="Q105" s="24"/>
    </row>
    <row r="106" spans="1:18" ht="38.25">
      <c r="A106" s="26" t="s">
        <v>161</v>
      </c>
      <c r="B106" s="53"/>
      <c r="C106" s="53"/>
      <c r="D106" s="53"/>
      <c r="E106" s="53"/>
      <c r="F106" s="54" t="s">
        <v>37</v>
      </c>
      <c r="G106" s="55" t="s">
        <v>29</v>
      </c>
      <c r="H106" s="93" t="s">
        <v>197</v>
      </c>
      <c r="I106" s="55"/>
      <c r="J106" s="56"/>
      <c r="K106" s="56"/>
      <c r="L106" s="56"/>
      <c r="M106" s="56">
        <f>M107</f>
        <v>492650.53</v>
      </c>
      <c r="N106" s="56">
        <f t="shared" si="8"/>
        <v>273000</v>
      </c>
      <c r="O106" s="75">
        <f t="shared" si="6"/>
        <v>219650.53000000003</v>
      </c>
      <c r="P106" s="18"/>
      <c r="Q106" s="18"/>
      <c r="R106" s="8"/>
    </row>
    <row r="107" spans="1:18" ht="27" customHeight="1">
      <c r="A107" s="26" t="s">
        <v>162</v>
      </c>
      <c r="B107" s="53"/>
      <c r="C107" s="53"/>
      <c r="D107" s="53"/>
      <c r="E107" s="53"/>
      <c r="F107" s="54" t="s">
        <v>37</v>
      </c>
      <c r="G107" s="55" t="s">
        <v>29</v>
      </c>
      <c r="H107" s="93" t="s">
        <v>196</v>
      </c>
      <c r="I107" s="55"/>
      <c r="J107" s="56"/>
      <c r="K107" s="56"/>
      <c r="L107" s="56"/>
      <c r="M107" s="56">
        <f t="shared" si="8"/>
        <v>492650.53</v>
      </c>
      <c r="N107" s="56">
        <f t="shared" si="8"/>
        <v>273000</v>
      </c>
      <c r="O107" s="75">
        <f t="shared" si="6"/>
        <v>219650.53000000003</v>
      </c>
      <c r="P107" s="18"/>
      <c r="Q107" s="18"/>
      <c r="R107" s="8"/>
    </row>
    <row r="108" spans="1:18">
      <c r="A108" s="26" t="s">
        <v>71</v>
      </c>
      <c r="B108" s="53"/>
      <c r="C108" s="53"/>
      <c r="D108" s="53"/>
      <c r="E108" s="53"/>
      <c r="F108" s="54" t="s">
        <v>37</v>
      </c>
      <c r="G108" s="55" t="s">
        <v>29</v>
      </c>
      <c r="H108" s="93" t="s">
        <v>196</v>
      </c>
      <c r="I108" s="55"/>
      <c r="J108" s="58"/>
      <c r="K108" s="56"/>
      <c r="L108" s="56"/>
      <c r="M108" s="56">
        <f t="shared" ref="M108:N113" si="9">M109</f>
        <v>492650.53</v>
      </c>
      <c r="N108" s="56">
        <f t="shared" si="9"/>
        <v>273000</v>
      </c>
      <c r="O108" s="75">
        <f t="shared" si="6"/>
        <v>219650.53000000003</v>
      </c>
      <c r="P108" s="18"/>
      <c r="Q108" s="18"/>
      <c r="R108" s="8"/>
    </row>
    <row r="109" spans="1:18" ht="21.75" customHeight="1">
      <c r="A109" s="27" t="s">
        <v>57</v>
      </c>
      <c r="B109" s="53"/>
      <c r="C109" s="53"/>
      <c r="D109" s="53"/>
      <c r="E109" s="53"/>
      <c r="F109" s="54" t="s">
        <v>37</v>
      </c>
      <c r="G109" s="55" t="s">
        <v>29</v>
      </c>
      <c r="H109" s="93" t="s">
        <v>196</v>
      </c>
      <c r="I109" s="55" t="s">
        <v>54</v>
      </c>
      <c r="J109" s="58"/>
      <c r="K109" s="56"/>
      <c r="L109" s="56"/>
      <c r="M109" s="56">
        <f t="shared" si="9"/>
        <v>492650.53</v>
      </c>
      <c r="N109" s="56">
        <f t="shared" si="9"/>
        <v>273000</v>
      </c>
      <c r="O109" s="75">
        <f t="shared" si="6"/>
        <v>219650.53000000003</v>
      </c>
      <c r="P109" s="18"/>
      <c r="Q109" s="18"/>
      <c r="R109" s="8"/>
    </row>
    <row r="110" spans="1:18" ht="25.5">
      <c r="A110" s="27" t="s">
        <v>58</v>
      </c>
      <c r="B110" s="53"/>
      <c r="C110" s="53"/>
      <c r="D110" s="53"/>
      <c r="E110" s="53"/>
      <c r="F110" s="54" t="s">
        <v>37</v>
      </c>
      <c r="G110" s="55" t="s">
        <v>29</v>
      </c>
      <c r="H110" s="93" t="s">
        <v>196</v>
      </c>
      <c r="I110" s="55" t="s">
        <v>55</v>
      </c>
      <c r="J110" s="58"/>
      <c r="K110" s="56"/>
      <c r="L110" s="56"/>
      <c r="M110" s="56">
        <f t="shared" si="9"/>
        <v>492650.53</v>
      </c>
      <c r="N110" s="56">
        <f t="shared" si="9"/>
        <v>273000</v>
      </c>
      <c r="O110" s="75">
        <f t="shared" si="6"/>
        <v>219650.53000000003</v>
      </c>
      <c r="P110" s="18"/>
      <c r="Q110" s="18"/>
      <c r="R110" s="8"/>
    </row>
    <row r="111" spans="1:18">
      <c r="A111" s="27" t="s">
        <v>92</v>
      </c>
      <c r="B111" s="53"/>
      <c r="C111" s="53"/>
      <c r="D111" s="53"/>
      <c r="E111" s="53"/>
      <c r="F111" s="54" t="s">
        <v>37</v>
      </c>
      <c r="G111" s="55" t="s">
        <v>29</v>
      </c>
      <c r="H111" s="93" t="s">
        <v>196</v>
      </c>
      <c r="I111" s="55" t="s">
        <v>88</v>
      </c>
      <c r="J111" s="58" t="s">
        <v>81</v>
      </c>
      <c r="K111" s="56"/>
      <c r="L111" s="56"/>
      <c r="M111" s="56">
        <v>492650.53</v>
      </c>
      <c r="N111" s="56">
        <v>273000</v>
      </c>
      <c r="O111" s="75">
        <f t="shared" si="6"/>
        <v>219650.53000000003</v>
      </c>
      <c r="P111" s="18"/>
      <c r="Q111" s="18"/>
      <c r="R111" s="8"/>
    </row>
    <row r="112" spans="1:18" hidden="1">
      <c r="A112" s="26" t="s">
        <v>71</v>
      </c>
      <c r="B112" s="53"/>
      <c r="C112" s="53"/>
      <c r="D112" s="53"/>
      <c r="E112" s="53"/>
      <c r="F112" s="54" t="s">
        <v>37</v>
      </c>
      <c r="G112" s="55" t="s">
        <v>29</v>
      </c>
      <c r="H112" s="55" t="s">
        <v>122</v>
      </c>
      <c r="I112" s="55"/>
      <c r="J112" s="58"/>
      <c r="K112" s="56"/>
      <c r="L112" s="56"/>
      <c r="M112" s="56">
        <f t="shared" si="9"/>
        <v>0</v>
      </c>
      <c r="N112" s="56">
        <f t="shared" si="9"/>
        <v>0</v>
      </c>
      <c r="O112" s="75">
        <f t="shared" si="6"/>
        <v>0</v>
      </c>
      <c r="P112" s="18"/>
      <c r="Q112" s="18"/>
      <c r="R112" s="8"/>
    </row>
    <row r="113" spans="1:18" ht="25.5" hidden="1">
      <c r="A113" s="27" t="s">
        <v>57</v>
      </c>
      <c r="B113" s="53"/>
      <c r="C113" s="53"/>
      <c r="D113" s="53"/>
      <c r="E113" s="53"/>
      <c r="F113" s="54" t="s">
        <v>37</v>
      </c>
      <c r="G113" s="55" t="s">
        <v>29</v>
      </c>
      <c r="H113" s="55" t="s">
        <v>122</v>
      </c>
      <c r="I113" s="55" t="s">
        <v>54</v>
      </c>
      <c r="J113" s="58"/>
      <c r="K113" s="56"/>
      <c r="L113" s="56"/>
      <c r="M113" s="56">
        <f t="shared" si="9"/>
        <v>0</v>
      </c>
      <c r="N113" s="56">
        <f t="shared" si="9"/>
        <v>0</v>
      </c>
      <c r="O113" s="75">
        <f t="shared" si="6"/>
        <v>0</v>
      </c>
      <c r="P113" s="18"/>
      <c r="Q113" s="18"/>
      <c r="R113" s="8"/>
    </row>
    <row r="114" spans="1:18" hidden="1">
      <c r="A114" s="27" t="s">
        <v>92</v>
      </c>
      <c r="B114" s="53"/>
      <c r="C114" s="53"/>
      <c r="D114" s="53"/>
      <c r="E114" s="53"/>
      <c r="F114" s="54" t="s">
        <v>37</v>
      </c>
      <c r="G114" s="55" t="s">
        <v>29</v>
      </c>
      <c r="H114" s="55" t="s">
        <v>122</v>
      </c>
      <c r="I114" s="55" t="s">
        <v>88</v>
      </c>
      <c r="J114" s="58" t="s">
        <v>81</v>
      </c>
      <c r="K114" s="56"/>
      <c r="L114" s="56"/>
      <c r="M114" s="56"/>
      <c r="N114" s="56"/>
      <c r="O114" s="75">
        <f t="shared" si="6"/>
        <v>0</v>
      </c>
      <c r="P114" s="18"/>
      <c r="Q114" s="18"/>
      <c r="R114" s="8"/>
    </row>
    <row r="115" spans="1:18" ht="25.5" hidden="1">
      <c r="A115" s="27" t="s">
        <v>185</v>
      </c>
      <c r="B115" s="53"/>
      <c r="C115" s="53"/>
      <c r="D115" s="53"/>
      <c r="E115" s="53"/>
      <c r="F115" s="54" t="s">
        <v>37</v>
      </c>
      <c r="G115" s="55" t="s">
        <v>29</v>
      </c>
      <c r="H115" s="55" t="s">
        <v>186</v>
      </c>
      <c r="I115" s="55" t="s">
        <v>54</v>
      </c>
      <c r="J115" s="58"/>
      <c r="K115" s="56"/>
      <c r="L115" s="56"/>
      <c r="M115" s="56">
        <v>0</v>
      </c>
      <c r="N115" s="56"/>
      <c r="O115" s="56">
        <v>0</v>
      </c>
      <c r="P115" s="18"/>
      <c r="Q115" s="18"/>
      <c r="R115" s="8"/>
    </row>
    <row r="116" spans="1:18" ht="25.5" hidden="1">
      <c r="A116" s="27" t="s">
        <v>57</v>
      </c>
      <c r="B116" s="53"/>
      <c r="C116" s="53"/>
      <c r="D116" s="53"/>
      <c r="E116" s="53"/>
      <c r="F116" s="54" t="s">
        <v>37</v>
      </c>
      <c r="G116" s="55" t="s">
        <v>29</v>
      </c>
      <c r="H116" s="55" t="s">
        <v>186</v>
      </c>
      <c r="I116" s="55" t="s">
        <v>55</v>
      </c>
      <c r="J116" s="58"/>
      <c r="K116" s="56"/>
      <c r="L116" s="56"/>
      <c r="M116" s="56">
        <v>0</v>
      </c>
      <c r="N116" s="56"/>
      <c r="O116" s="56">
        <v>0</v>
      </c>
      <c r="P116" s="18"/>
      <c r="Q116" s="18"/>
      <c r="R116" s="8"/>
    </row>
    <row r="117" spans="1:18" ht="25.5" hidden="1">
      <c r="A117" s="27" t="s">
        <v>58</v>
      </c>
      <c r="B117" s="53"/>
      <c r="C117" s="53"/>
      <c r="D117" s="53"/>
      <c r="E117" s="53"/>
      <c r="F117" s="54" t="s">
        <v>37</v>
      </c>
      <c r="G117" s="55" t="s">
        <v>29</v>
      </c>
      <c r="H117" s="55" t="s">
        <v>186</v>
      </c>
      <c r="I117" s="55" t="s">
        <v>88</v>
      </c>
      <c r="J117" s="58" t="s">
        <v>81</v>
      </c>
      <c r="K117" s="56"/>
      <c r="L117" s="56"/>
      <c r="M117" s="56">
        <v>0</v>
      </c>
      <c r="N117" s="56"/>
      <c r="O117" s="56">
        <v>0</v>
      </c>
      <c r="P117" s="18"/>
      <c r="Q117" s="18"/>
      <c r="R117" s="8"/>
    </row>
    <row r="118" spans="1:18" s="23" customFormat="1" hidden="1">
      <c r="A118" s="28" t="s">
        <v>14</v>
      </c>
      <c r="B118" s="50">
        <v>206000</v>
      </c>
      <c r="C118" s="50">
        <v>229000</v>
      </c>
      <c r="D118" s="50">
        <v>229000</v>
      </c>
      <c r="E118" s="50">
        <v>219000</v>
      </c>
      <c r="F118" s="47" t="s">
        <v>37</v>
      </c>
      <c r="G118" s="51" t="s">
        <v>30</v>
      </c>
      <c r="H118" s="51"/>
      <c r="I118" s="51"/>
      <c r="J118" s="52"/>
      <c r="K118" s="52" t="e">
        <f>#REF!+#REF!+#REF!+#REF!</f>
        <v>#REF!</v>
      </c>
      <c r="L118" s="52"/>
      <c r="M118" s="52">
        <f>M119+M125</f>
        <v>0</v>
      </c>
      <c r="N118" s="52">
        <f>N119</f>
        <v>0</v>
      </c>
      <c r="O118" s="52">
        <f>O119</f>
        <v>0</v>
      </c>
      <c r="P118" s="22"/>
      <c r="Q118" s="22"/>
    </row>
    <row r="119" spans="1:18" s="25" customFormat="1" ht="25.5" hidden="1">
      <c r="A119" s="26" t="s">
        <v>163</v>
      </c>
      <c r="B119" s="53"/>
      <c r="C119" s="53"/>
      <c r="D119" s="53"/>
      <c r="E119" s="53"/>
      <c r="F119" s="54" t="s">
        <v>37</v>
      </c>
      <c r="G119" s="55" t="s">
        <v>30</v>
      </c>
      <c r="H119" s="93" t="s">
        <v>139</v>
      </c>
      <c r="I119" s="55"/>
      <c r="J119" s="56"/>
      <c r="K119" s="53"/>
      <c r="L119" s="53"/>
      <c r="M119" s="56">
        <f>M120</f>
        <v>0</v>
      </c>
      <c r="N119" s="56">
        <f>N120</f>
        <v>0</v>
      </c>
      <c r="O119" s="75">
        <f t="shared" ref="O119:O128" si="10">M119-N119</f>
        <v>0</v>
      </c>
      <c r="P119" s="24"/>
      <c r="Q119" s="24"/>
    </row>
    <row r="120" spans="1:18" ht="38.25" hidden="1">
      <c r="A120" s="65" t="s">
        <v>164</v>
      </c>
      <c r="B120" s="53"/>
      <c r="C120" s="53"/>
      <c r="D120" s="53"/>
      <c r="E120" s="53"/>
      <c r="F120" s="54" t="s">
        <v>37</v>
      </c>
      <c r="G120" s="55" t="s">
        <v>30</v>
      </c>
      <c r="H120" s="93" t="s">
        <v>138</v>
      </c>
      <c r="I120" s="55"/>
      <c r="J120" s="56"/>
      <c r="K120" s="53"/>
      <c r="L120" s="53"/>
      <c r="M120" s="56">
        <f>M121</f>
        <v>0</v>
      </c>
      <c r="N120" s="56">
        <f>N122</f>
        <v>0</v>
      </c>
      <c r="O120" s="75">
        <f t="shared" si="10"/>
        <v>0</v>
      </c>
      <c r="P120" s="18"/>
      <c r="Q120" s="18"/>
      <c r="R120" s="8"/>
    </row>
    <row r="121" spans="1:18" ht="25.5" hidden="1">
      <c r="A121" s="27" t="s">
        <v>57</v>
      </c>
      <c r="B121" s="53"/>
      <c r="C121" s="53"/>
      <c r="D121" s="53"/>
      <c r="E121" s="53"/>
      <c r="F121" s="54" t="s">
        <v>37</v>
      </c>
      <c r="G121" s="55" t="s">
        <v>30</v>
      </c>
      <c r="H121" s="93" t="s">
        <v>138</v>
      </c>
      <c r="I121" s="55" t="s">
        <v>54</v>
      </c>
      <c r="J121" s="56"/>
      <c r="K121" s="53"/>
      <c r="L121" s="53"/>
      <c r="M121" s="56">
        <f>M122</f>
        <v>0</v>
      </c>
      <c r="N121" s="56">
        <f>N122</f>
        <v>0</v>
      </c>
      <c r="O121" s="75">
        <f t="shared" si="10"/>
        <v>0</v>
      </c>
      <c r="P121" s="18"/>
      <c r="Q121" s="18"/>
      <c r="R121" s="8"/>
    </row>
    <row r="122" spans="1:18" ht="25.5" hidden="1">
      <c r="A122" s="27" t="s">
        <v>58</v>
      </c>
      <c r="B122" s="53"/>
      <c r="C122" s="53"/>
      <c r="D122" s="53"/>
      <c r="E122" s="53"/>
      <c r="F122" s="54" t="s">
        <v>37</v>
      </c>
      <c r="G122" s="55" t="s">
        <v>30</v>
      </c>
      <c r="H122" s="93" t="s">
        <v>138</v>
      </c>
      <c r="I122" s="55" t="s">
        <v>55</v>
      </c>
      <c r="J122" s="56"/>
      <c r="K122" s="53"/>
      <c r="L122" s="53"/>
      <c r="M122" s="56">
        <f>M124+M123</f>
        <v>0</v>
      </c>
      <c r="N122" s="56">
        <f>N124</f>
        <v>0</v>
      </c>
      <c r="O122" s="75">
        <f t="shared" si="10"/>
        <v>0</v>
      </c>
      <c r="P122" s="18"/>
      <c r="Q122" s="18"/>
      <c r="R122" s="8"/>
    </row>
    <row r="123" spans="1:18" hidden="1">
      <c r="A123" s="27" t="s">
        <v>92</v>
      </c>
      <c r="B123" s="53"/>
      <c r="C123" s="53"/>
      <c r="D123" s="53"/>
      <c r="E123" s="53"/>
      <c r="F123" s="54" t="s">
        <v>37</v>
      </c>
      <c r="G123" s="55" t="s">
        <v>30</v>
      </c>
      <c r="H123" s="93" t="s">
        <v>138</v>
      </c>
      <c r="I123" s="55" t="s">
        <v>88</v>
      </c>
      <c r="J123" s="60">
        <v>225</v>
      </c>
      <c r="K123" s="53"/>
      <c r="L123" s="53"/>
      <c r="M123" s="56"/>
      <c r="N123" s="56"/>
      <c r="O123" s="75">
        <f>M123-N123</f>
        <v>0</v>
      </c>
      <c r="P123" s="18"/>
      <c r="Q123" s="18"/>
      <c r="R123" s="8"/>
    </row>
    <row r="124" spans="1:18" hidden="1">
      <c r="A124" s="26" t="s">
        <v>86</v>
      </c>
      <c r="B124" s="53"/>
      <c r="C124" s="53"/>
      <c r="D124" s="53"/>
      <c r="E124" s="53"/>
      <c r="F124" s="54" t="s">
        <v>37</v>
      </c>
      <c r="G124" s="55" t="s">
        <v>30</v>
      </c>
      <c r="H124" s="93" t="s">
        <v>138</v>
      </c>
      <c r="I124" s="55" t="s">
        <v>88</v>
      </c>
      <c r="J124" s="60">
        <v>226</v>
      </c>
      <c r="K124" s="53"/>
      <c r="L124" s="53"/>
      <c r="M124" s="56"/>
      <c r="N124" s="56"/>
      <c r="O124" s="75">
        <f t="shared" si="10"/>
        <v>0</v>
      </c>
      <c r="P124" s="18"/>
      <c r="Q124" s="18"/>
      <c r="R124" s="8"/>
    </row>
    <row r="125" spans="1:18" ht="39" hidden="1" customHeight="1">
      <c r="A125" s="26" t="s">
        <v>198</v>
      </c>
      <c r="B125" s="53"/>
      <c r="C125" s="53"/>
      <c r="D125" s="53"/>
      <c r="E125" s="53"/>
      <c r="F125" s="54" t="s">
        <v>37</v>
      </c>
      <c r="G125" s="55" t="s">
        <v>30</v>
      </c>
      <c r="H125" s="93" t="s">
        <v>199</v>
      </c>
      <c r="I125" s="55" t="s">
        <v>54</v>
      </c>
      <c r="J125" s="60"/>
      <c r="K125" s="53"/>
      <c r="L125" s="53"/>
      <c r="M125" s="56">
        <f>M126</f>
        <v>0</v>
      </c>
      <c r="N125" s="56">
        <v>0</v>
      </c>
      <c r="O125" s="75">
        <f>M125-N125</f>
        <v>0</v>
      </c>
      <c r="P125" s="18"/>
      <c r="Q125" s="18"/>
      <c r="R125" s="8"/>
    </row>
    <row r="126" spans="1:18" ht="25.5" hidden="1">
      <c r="A126" s="27" t="s">
        <v>57</v>
      </c>
      <c r="B126" s="53"/>
      <c r="C126" s="53"/>
      <c r="D126" s="53"/>
      <c r="E126" s="53"/>
      <c r="F126" s="54" t="s">
        <v>37</v>
      </c>
      <c r="G126" s="55" t="s">
        <v>30</v>
      </c>
      <c r="H126" s="93" t="s">
        <v>199</v>
      </c>
      <c r="I126" s="55" t="s">
        <v>55</v>
      </c>
      <c r="J126" s="60"/>
      <c r="K126" s="53"/>
      <c r="L126" s="53"/>
      <c r="M126" s="56">
        <f>M127</f>
        <v>0</v>
      </c>
      <c r="N126" s="56">
        <v>0</v>
      </c>
      <c r="O126" s="75">
        <f>M126-N126</f>
        <v>0</v>
      </c>
      <c r="P126" s="18"/>
      <c r="Q126" s="18"/>
      <c r="R126" s="8"/>
    </row>
    <row r="127" spans="1:18" ht="25.5" hidden="1">
      <c r="A127" s="27" t="s">
        <v>58</v>
      </c>
      <c r="B127" s="53"/>
      <c r="C127" s="53"/>
      <c r="D127" s="53"/>
      <c r="E127" s="53"/>
      <c r="F127" s="54" t="s">
        <v>37</v>
      </c>
      <c r="G127" s="55" t="s">
        <v>30</v>
      </c>
      <c r="H127" s="93" t="s">
        <v>199</v>
      </c>
      <c r="I127" s="55" t="s">
        <v>88</v>
      </c>
      <c r="J127" s="60">
        <v>226</v>
      </c>
      <c r="K127" s="53"/>
      <c r="L127" s="53"/>
      <c r="M127" s="99">
        <v>0</v>
      </c>
      <c r="N127" s="56">
        <v>0</v>
      </c>
      <c r="O127" s="75">
        <f>M127-N127</f>
        <v>0</v>
      </c>
      <c r="P127" s="18"/>
      <c r="Q127" s="18"/>
      <c r="R127" s="8"/>
    </row>
    <row r="128" spans="1:18" s="23" customFormat="1">
      <c r="A128" s="28" t="s">
        <v>15</v>
      </c>
      <c r="B128" s="50">
        <v>1150000</v>
      </c>
      <c r="C128" s="50">
        <v>2500000</v>
      </c>
      <c r="D128" s="50">
        <v>1350000</v>
      </c>
      <c r="E128" s="50">
        <v>150000</v>
      </c>
      <c r="F128" s="47" t="s">
        <v>37</v>
      </c>
      <c r="G128" s="51" t="s">
        <v>31</v>
      </c>
      <c r="H128" s="51"/>
      <c r="I128" s="51"/>
      <c r="J128" s="59"/>
      <c r="K128" s="52" t="e">
        <f>#REF!+#REF!+K147</f>
        <v>#REF!</v>
      </c>
      <c r="L128" s="52"/>
      <c r="M128" s="52">
        <f>M147+M129+M137</f>
        <v>5837875.7400000002</v>
      </c>
      <c r="N128" s="52">
        <f>N147+N129+N137</f>
        <v>3933893.54</v>
      </c>
      <c r="O128" s="74">
        <f t="shared" si="10"/>
        <v>1903982.2000000002</v>
      </c>
      <c r="P128" s="22"/>
      <c r="Q128" s="22"/>
    </row>
    <row r="129" spans="1:17" s="23" customFormat="1">
      <c r="A129" s="28" t="s">
        <v>99</v>
      </c>
      <c r="B129" s="50"/>
      <c r="C129" s="50"/>
      <c r="D129" s="50"/>
      <c r="E129" s="50"/>
      <c r="F129" s="47" t="s">
        <v>37</v>
      </c>
      <c r="G129" s="51" t="s">
        <v>100</v>
      </c>
      <c r="H129" s="51"/>
      <c r="I129" s="51"/>
      <c r="J129" s="59"/>
      <c r="K129" s="52"/>
      <c r="L129" s="52"/>
      <c r="M129" s="52">
        <f t="shared" ref="M129:N132" si="11">M130</f>
        <v>10000</v>
      </c>
      <c r="N129" s="52">
        <f t="shared" si="11"/>
        <v>0</v>
      </c>
      <c r="O129" s="74">
        <f>M129-N129</f>
        <v>10000</v>
      </c>
      <c r="P129" s="22"/>
      <c r="Q129" s="22"/>
    </row>
    <row r="130" spans="1:17" s="23" customFormat="1" ht="38.25">
      <c r="A130" s="26" t="s">
        <v>165</v>
      </c>
      <c r="B130" s="53"/>
      <c r="C130" s="53"/>
      <c r="D130" s="53"/>
      <c r="E130" s="53"/>
      <c r="F130" s="54" t="s">
        <v>37</v>
      </c>
      <c r="G130" s="55" t="s">
        <v>100</v>
      </c>
      <c r="H130" s="55" t="s">
        <v>171</v>
      </c>
      <c r="I130" s="55"/>
      <c r="J130" s="58"/>
      <c r="K130" s="56"/>
      <c r="L130" s="56"/>
      <c r="M130" s="56">
        <f t="shared" si="11"/>
        <v>10000</v>
      </c>
      <c r="N130" s="56">
        <f t="shared" si="11"/>
        <v>0</v>
      </c>
      <c r="O130" s="75">
        <f>M130-N130</f>
        <v>10000</v>
      </c>
      <c r="P130" s="22"/>
      <c r="Q130" s="22"/>
    </row>
    <row r="131" spans="1:17" s="23" customFormat="1" ht="25.5">
      <c r="A131" s="26" t="s">
        <v>101</v>
      </c>
      <c r="B131" s="53"/>
      <c r="C131" s="53"/>
      <c r="D131" s="53"/>
      <c r="E131" s="53"/>
      <c r="F131" s="54" t="s">
        <v>37</v>
      </c>
      <c r="G131" s="55" t="s">
        <v>100</v>
      </c>
      <c r="H131" s="55" t="s">
        <v>171</v>
      </c>
      <c r="I131" s="55"/>
      <c r="J131" s="58"/>
      <c r="K131" s="56"/>
      <c r="L131" s="56"/>
      <c r="M131" s="56">
        <f t="shared" si="11"/>
        <v>10000</v>
      </c>
      <c r="N131" s="56">
        <f t="shared" si="11"/>
        <v>0</v>
      </c>
      <c r="O131" s="75">
        <f>M131-N131</f>
        <v>10000</v>
      </c>
      <c r="P131" s="22"/>
      <c r="Q131" s="22"/>
    </row>
    <row r="132" spans="1:17" s="23" customFormat="1" ht="25.5">
      <c r="A132" s="27" t="s">
        <v>57</v>
      </c>
      <c r="B132" s="53"/>
      <c r="C132" s="53"/>
      <c r="D132" s="53"/>
      <c r="E132" s="53"/>
      <c r="F132" s="54" t="s">
        <v>37</v>
      </c>
      <c r="G132" s="55" t="s">
        <v>100</v>
      </c>
      <c r="H132" s="55" t="s">
        <v>171</v>
      </c>
      <c r="I132" s="55" t="s">
        <v>54</v>
      </c>
      <c r="J132" s="58"/>
      <c r="K132" s="56"/>
      <c r="L132" s="56"/>
      <c r="M132" s="56">
        <f t="shared" si="11"/>
        <v>10000</v>
      </c>
      <c r="N132" s="56">
        <f t="shared" si="11"/>
        <v>0</v>
      </c>
      <c r="O132" s="75">
        <f>M132-N132</f>
        <v>10000</v>
      </c>
      <c r="P132" s="22"/>
      <c r="Q132" s="22"/>
    </row>
    <row r="133" spans="1:17" s="23" customFormat="1" ht="25.5">
      <c r="A133" s="27" t="s">
        <v>58</v>
      </c>
      <c r="B133" s="53"/>
      <c r="C133" s="53"/>
      <c r="D133" s="53"/>
      <c r="E133" s="53"/>
      <c r="F133" s="54" t="s">
        <v>37</v>
      </c>
      <c r="G133" s="55" t="s">
        <v>100</v>
      </c>
      <c r="H133" s="55" t="s">
        <v>171</v>
      </c>
      <c r="I133" s="55" t="s">
        <v>55</v>
      </c>
      <c r="J133" s="58"/>
      <c r="K133" s="56"/>
      <c r="L133" s="56"/>
      <c r="M133" s="56">
        <v>10000</v>
      </c>
      <c r="N133" s="56">
        <f>N135+N136</f>
        <v>0</v>
      </c>
      <c r="O133" s="75">
        <f>M133-N133</f>
        <v>10000</v>
      </c>
      <c r="P133" s="22"/>
      <c r="Q133" s="22"/>
    </row>
    <row r="134" spans="1:17" s="23" customFormat="1" hidden="1">
      <c r="A134" s="27" t="s">
        <v>92</v>
      </c>
      <c r="B134" s="53"/>
      <c r="C134" s="53"/>
      <c r="D134" s="53"/>
      <c r="E134" s="53"/>
      <c r="F134" s="54" t="s">
        <v>37</v>
      </c>
      <c r="G134" s="55" t="s">
        <v>100</v>
      </c>
      <c r="H134" s="55" t="s">
        <v>171</v>
      </c>
      <c r="I134" s="55" t="s">
        <v>174</v>
      </c>
      <c r="J134" s="58" t="s">
        <v>81</v>
      </c>
      <c r="K134" s="56"/>
      <c r="L134" s="56"/>
      <c r="M134" s="56"/>
      <c r="N134" s="56"/>
      <c r="O134" s="75">
        <f>N134+M134</f>
        <v>0</v>
      </c>
      <c r="P134" s="22"/>
      <c r="Q134" s="22"/>
    </row>
    <row r="135" spans="1:17" s="23" customFormat="1">
      <c r="A135" s="27" t="s">
        <v>92</v>
      </c>
      <c r="B135" s="53"/>
      <c r="C135" s="53"/>
      <c r="D135" s="53"/>
      <c r="E135" s="53"/>
      <c r="F135" s="54" t="s">
        <v>37</v>
      </c>
      <c r="G135" s="55" t="s">
        <v>100</v>
      </c>
      <c r="H135" s="55" t="s">
        <v>171</v>
      </c>
      <c r="I135" s="55" t="s">
        <v>88</v>
      </c>
      <c r="J135" s="58" t="s">
        <v>81</v>
      </c>
      <c r="K135" s="56"/>
      <c r="L135" s="56"/>
      <c r="M135" s="56">
        <v>10000</v>
      </c>
      <c r="N135" s="56">
        <v>0</v>
      </c>
      <c r="O135" s="75">
        <f>M135-N135</f>
        <v>10000</v>
      </c>
      <c r="P135" s="22"/>
      <c r="Q135" s="22"/>
    </row>
    <row r="136" spans="1:17" s="23" customFormat="1" hidden="1">
      <c r="A136" s="27" t="s">
        <v>59</v>
      </c>
      <c r="B136" s="53"/>
      <c r="C136" s="53"/>
      <c r="D136" s="53"/>
      <c r="E136" s="53"/>
      <c r="F136" s="54" t="s">
        <v>37</v>
      </c>
      <c r="G136" s="55" t="s">
        <v>100</v>
      </c>
      <c r="H136" s="55" t="s">
        <v>171</v>
      </c>
      <c r="I136" s="55" t="s">
        <v>154</v>
      </c>
      <c r="J136" s="58" t="s">
        <v>182</v>
      </c>
      <c r="K136" s="56"/>
      <c r="L136" s="56"/>
      <c r="M136" s="56">
        <v>15</v>
      </c>
      <c r="N136" s="56">
        <v>0</v>
      </c>
      <c r="O136" s="75">
        <f>M136-N136</f>
        <v>15</v>
      </c>
      <c r="P136" s="22"/>
      <c r="Q136" s="22"/>
    </row>
    <row r="137" spans="1:17" s="23" customFormat="1">
      <c r="A137" s="116" t="s">
        <v>206</v>
      </c>
      <c r="B137" s="50"/>
      <c r="C137" s="50"/>
      <c r="D137" s="50"/>
      <c r="E137" s="50"/>
      <c r="F137" s="47" t="s">
        <v>37</v>
      </c>
      <c r="G137" s="51" t="s">
        <v>202</v>
      </c>
      <c r="H137" s="51"/>
      <c r="I137" s="51"/>
      <c r="J137" s="59"/>
      <c r="K137" s="52"/>
      <c r="L137" s="52"/>
      <c r="M137" s="52">
        <f>M138+M142</f>
        <v>3600263.74</v>
      </c>
      <c r="N137" s="52">
        <f>+N138+N142</f>
        <v>3546259.78</v>
      </c>
      <c r="O137" s="107">
        <f>O138+O142</f>
        <v>54003.960000000428</v>
      </c>
      <c r="P137" s="22"/>
      <c r="Q137" s="22"/>
    </row>
    <row r="138" spans="1:17" s="23" customFormat="1" ht="51" hidden="1">
      <c r="A138" s="27" t="s">
        <v>200</v>
      </c>
      <c r="B138" s="53"/>
      <c r="C138" s="53"/>
      <c r="D138" s="53"/>
      <c r="E138" s="53"/>
      <c r="F138" s="54" t="s">
        <v>37</v>
      </c>
      <c r="G138" s="55" t="s">
        <v>202</v>
      </c>
      <c r="H138" s="55" t="s">
        <v>141</v>
      </c>
      <c r="I138" s="55"/>
      <c r="J138" s="58"/>
      <c r="K138" s="56"/>
      <c r="L138" s="56"/>
      <c r="M138" s="56">
        <f>M139</f>
        <v>0</v>
      </c>
      <c r="N138" s="56">
        <v>0</v>
      </c>
      <c r="O138" s="75">
        <f>M138-N138</f>
        <v>0</v>
      </c>
      <c r="P138" s="22"/>
      <c r="Q138" s="22"/>
    </row>
    <row r="139" spans="1:17" s="23" customFormat="1" ht="25.5" hidden="1">
      <c r="A139" s="27" t="s">
        <v>57</v>
      </c>
      <c r="B139" s="53"/>
      <c r="C139" s="53"/>
      <c r="D139" s="53"/>
      <c r="E139" s="53"/>
      <c r="F139" s="54" t="s">
        <v>37</v>
      </c>
      <c r="G139" s="55" t="s">
        <v>202</v>
      </c>
      <c r="H139" s="55" t="s">
        <v>203</v>
      </c>
      <c r="I139" s="55" t="s">
        <v>54</v>
      </c>
      <c r="J139" s="58"/>
      <c r="K139" s="56"/>
      <c r="L139" s="56"/>
      <c r="M139" s="56">
        <f>M140</f>
        <v>0</v>
      </c>
      <c r="N139" s="56">
        <v>0</v>
      </c>
      <c r="O139" s="75">
        <f>O140</f>
        <v>0</v>
      </c>
      <c r="P139" s="22"/>
      <c r="Q139" s="22"/>
    </row>
    <row r="140" spans="1:17" s="23" customFormat="1" ht="25.5" hidden="1">
      <c r="A140" s="27" t="s">
        <v>58</v>
      </c>
      <c r="B140" s="53"/>
      <c r="C140" s="53"/>
      <c r="D140" s="53"/>
      <c r="E140" s="53"/>
      <c r="F140" s="54" t="s">
        <v>37</v>
      </c>
      <c r="G140" s="55" t="s">
        <v>202</v>
      </c>
      <c r="H140" s="55" t="s">
        <v>203</v>
      </c>
      <c r="I140" s="55" t="s">
        <v>55</v>
      </c>
      <c r="J140" s="58"/>
      <c r="K140" s="56"/>
      <c r="L140" s="56"/>
      <c r="M140" s="56">
        <f>M141</f>
        <v>0</v>
      </c>
      <c r="N140" s="56">
        <v>0</v>
      </c>
      <c r="O140" s="75">
        <f>M140-N140</f>
        <v>0</v>
      </c>
      <c r="P140" s="22"/>
      <c r="Q140" s="22"/>
    </row>
    <row r="141" spans="1:17" s="23" customFormat="1" hidden="1">
      <c r="A141" s="27" t="s">
        <v>92</v>
      </c>
      <c r="B141" s="53"/>
      <c r="C141" s="53"/>
      <c r="D141" s="53"/>
      <c r="E141" s="53"/>
      <c r="F141" s="54" t="s">
        <v>37</v>
      </c>
      <c r="G141" s="55" t="s">
        <v>202</v>
      </c>
      <c r="H141" s="55" t="s">
        <v>203</v>
      </c>
      <c r="I141" s="55" t="s">
        <v>88</v>
      </c>
      <c r="J141" s="58" t="s">
        <v>81</v>
      </c>
      <c r="K141" s="56"/>
      <c r="L141" s="56"/>
      <c r="M141" s="56">
        <v>0</v>
      </c>
      <c r="N141" s="56">
        <v>0</v>
      </c>
      <c r="O141" s="75">
        <f>M141-N141</f>
        <v>0</v>
      </c>
      <c r="P141" s="22"/>
      <c r="Q141" s="22"/>
    </row>
    <row r="142" spans="1:17" s="23" customFormat="1" ht="25.5">
      <c r="A142" s="27" t="s">
        <v>201</v>
      </c>
      <c r="B142" s="53"/>
      <c r="C142" s="53"/>
      <c r="D142" s="53"/>
      <c r="E142" s="53"/>
      <c r="F142" s="54" t="s">
        <v>37</v>
      </c>
      <c r="G142" s="55" t="s">
        <v>202</v>
      </c>
      <c r="H142" s="55" t="s">
        <v>205</v>
      </c>
      <c r="I142" s="55"/>
      <c r="J142" s="58"/>
      <c r="K142" s="56"/>
      <c r="L142" s="56"/>
      <c r="M142" s="56">
        <f t="shared" ref="M142:O143" si="12">M143</f>
        <v>3600263.74</v>
      </c>
      <c r="N142" s="56">
        <f t="shared" si="12"/>
        <v>3546259.78</v>
      </c>
      <c r="O142" s="75">
        <f t="shared" si="12"/>
        <v>54003.960000000428</v>
      </c>
      <c r="P142" s="22"/>
      <c r="Q142" s="22"/>
    </row>
    <row r="143" spans="1:17" s="23" customFormat="1" ht="25.5">
      <c r="A143" s="27" t="s">
        <v>57</v>
      </c>
      <c r="B143" s="53"/>
      <c r="C143" s="53"/>
      <c r="D143" s="53"/>
      <c r="E143" s="53"/>
      <c r="F143" s="54" t="s">
        <v>37</v>
      </c>
      <c r="G143" s="55" t="s">
        <v>202</v>
      </c>
      <c r="H143" s="55" t="s">
        <v>204</v>
      </c>
      <c r="I143" s="55" t="s">
        <v>54</v>
      </c>
      <c r="J143" s="58"/>
      <c r="K143" s="56"/>
      <c r="L143" s="56"/>
      <c r="M143" s="56">
        <f t="shared" si="12"/>
        <v>3600263.74</v>
      </c>
      <c r="N143" s="56">
        <f t="shared" si="12"/>
        <v>3546259.78</v>
      </c>
      <c r="O143" s="75">
        <f t="shared" si="12"/>
        <v>54003.960000000428</v>
      </c>
      <c r="P143" s="22"/>
      <c r="Q143" s="22"/>
    </row>
    <row r="144" spans="1:17" s="23" customFormat="1" ht="25.5">
      <c r="A144" s="27" t="s">
        <v>58</v>
      </c>
      <c r="B144" s="53"/>
      <c r="C144" s="53"/>
      <c r="D144" s="53"/>
      <c r="E144" s="53"/>
      <c r="F144" s="54" t="s">
        <v>37</v>
      </c>
      <c r="G144" s="55" t="s">
        <v>202</v>
      </c>
      <c r="H144" s="55" t="s">
        <v>204</v>
      </c>
      <c r="I144" s="55" t="s">
        <v>55</v>
      </c>
      <c r="J144" s="58"/>
      <c r="K144" s="56"/>
      <c r="L144" s="56"/>
      <c r="M144" s="56">
        <f>M145+M146</f>
        <v>3600263.74</v>
      </c>
      <c r="N144" s="56">
        <f>N145+N146</f>
        <v>3546259.78</v>
      </c>
      <c r="O144" s="75">
        <f>O145+O146</f>
        <v>54003.960000000428</v>
      </c>
      <c r="P144" s="22"/>
      <c r="Q144" s="22"/>
    </row>
    <row r="145" spans="1:18" s="23" customFormat="1" hidden="1">
      <c r="A145" s="27" t="s">
        <v>92</v>
      </c>
      <c r="B145" s="53"/>
      <c r="C145" s="53"/>
      <c r="D145" s="53"/>
      <c r="E145" s="53"/>
      <c r="F145" s="54" t="s">
        <v>37</v>
      </c>
      <c r="G145" s="55" t="s">
        <v>202</v>
      </c>
      <c r="H145" s="55" t="s">
        <v>204</v>
      </c>
      <c r="I145" s="55" t="s">
        <v>88</v>
      </c>
      <c r="J145" s="58" t="s">
        <v>81</v>
      </c>
      <c r="K145" s="56"/>
      <c r="L145" s="56"/>
      <c r="M145" s="56">
        <v>0</v>
      </c>
      <c r="N145" s="56">
        <v>0</v>
      </c>
      <c r="O145" s="75">
        <f>M145-N145</f>
        <v>0</v>
      </c>
      <c r="P145" s="22"/>
      <c r="Q145" s="22"/>
    </row>
    <row r="146" spans="1:18" s="23" customFormat="1">
      <c r="A146" s="27" t="s">
        <v>92</v>
      </c>
      <c r="B146" s="53"/>
      <c r="C146" s="53"/>
      <c r="D146" s="53"/>
      <c r="E146" s="53"/>
      <c r="F146" s="54" t="s">
        <v>37</v>
      </c>
      <c r="G146" s="55" t="s">
        <v>202</v>
      </c>
      <c r="H146" s="55" t="s">
        <v>204</v>
      </c>
      <c r="I146" s="55" t="s">
        <v>88</v>
      </c>
      <c r="J146" s="58" t="s">
        <v>82</v>
      </c>
      <c r="K146" s="56"/>
      <c r="L146" s="56"/>
      <c r="M146" s="56">
        <v>3600263.74</v>
      </c>
      <c r="N146" s="56">
        <v>3546259.78</v>
      </c>
      <c r="O146" s="75">
        <f>M146-N146</f>
        <v>54003.960000000428</v>
      </c>
      <c r="P146" s="22"/>
      <c r="Q146" s="22"/>
    </row>
    <row r="147" spans="1:18" s="2" customFormat="1">
      <c r="A147" s="61" t="s">
        <v>45</v>
      </c>
      <c r="B147" s="50"/>
      <c r="C147" s="50"/>
      <c r="D147" s="50"/>
      <c r="E147" s="50"/>
      <c r="F147" s="47" t="s">
        <v>37</v>
      </c>
      <c r="G147" s="51" t="s">
        <v>0</v>
      </c>
      <c r="H147" s="51"/>
      <c r="I147" s="51"/>
      <c r="J147" s="59"/>
      <c r="K147" s="52" t="e">
        <f>K162+K165+K170+#REF!+#REF!</f>
        <v>#REF!</v>
      </c>
      <c r="L147" s="52"/>
      <c r="M147" s="52">
        <f>M148</f>
        <v>2227612</v>
      </c>
      <c r="N147" s="52">
        <f>N148</f>
        <v>387633.76</v>
      </c>
      <c r="O147" s="74">
        <f t="shared" ref="O147:O152" si="13">M147-N147</f>
        <v>1839978.24</v>
      </c>
      <c r="P147" s="17"/>
      <c r="Q147" s="17"/>
      <c r="R147" s="7"/>
    </row>
    <row r="148" spans="1:18" s="2" customFormat="1" ht="34.5" customHeight="1">
      <c r="A148" s="62" t="s">
        <v>166</v>
      </c>
      <c r="B148" s="50"/>
      <c r="C148" s="50"/>
      <c r="D148" s="50"/>
      <c r="E148" s="50"/>
      <c r="F148" s="54" t="s">
        <v>37</v>
      </c>
      <c r="G148" s="55" t="s">
        <v>0</v>
      </c>
      <c r="H148" s="93" t="s">
        <v>141</v>
      </c>
      <c r="I148" s="51"/>
      <c r="J148" s="59"/>
      <c r="K148" s="52"/>
      <c r="L148" s="52"/>
      <c r="M148" s="52">
        <f>M162+M149+M154+M174+M177+M186+M159+M171</f>
        <v>2227612</v>
      </c>
      <c r="N148" s="52">
        <f>N162+N149+N154+N174+N177+N186+N159</f>
        <v>387633.76</v>
      </c>
      <c r="O148" s="74">
        <f t="shared" si="13"/>
        <v>1839978.24</v>
      </c>
      <c r="P148" s="17"/>
      <c r="Q148" s="17"/>
      <c r="R148" s="7"/>
    </row>
    <row r="149" spans="1:18" s="2" customFormat="1" ht="25.5" hidden="1">
      <c r="A149" s="62" t="s">
        <v>167</v>
      </c>
      <c r="B149" s="50"/>
      <c r="C149" s="50"/>
      <c r="D149" s="50"/>
      <c r="E149" s="50"/>
      <c r="F149" s="54" t="s">
        <v>37</v>
      </c>
      <c r="G149" s="55" t="s">
        <v>0</v>
      </c>
      <c r="H149" s="93" t="s">
        <v>140</v>
      </c>
      <c r="I149" s="55"/>
      <c r="J149" s="58"/>
      <c r="K149" s="56"/>
      <c r="L149" s="56"/>
      <c r="M149" s="56">
        <f>M150</f>
        <v>0</v>
      </c>
      <c r="N149" s="56">
        <f>N150</f>
        <v>0</v>
      </c>
      <c r="O149" s="75">
        <f t="shared" si="13"/>
        <v>0</v>
      </c>
      <c r="P149" s="17"/>
      <c r="Q149" s="17"/>
      <c r="R149" s="7"/>
    </row>
    <row r="150" spans="1:18" s="2" customFormat="1" ht="25.5" hidden="1">
      <c r="A150" s="27" t="s">
        <v>57</v>
      </c>
      <c r="B150" s="50"/>
      <c r="C150" s="50"/>
      <c r="D150" s="50"/>
      <c r="E150" s="50"/>
      <c r="F150" s="54" t="s">
        <v>37</v>
      </c>
      <c r="G150" s="55" t="s">
        <v>0</v>
      </c>
      <c r="H150" s="93" t="s">
        <v>140</v>
      </c>
      <c r="I150" s="55" t="s">
        <v>54</v>
      </c>
      <c r="J150" s="58"/>
      <c r="K150" s="56"/>
      <c r="L150" s="56"/>
      <c r="M150" s="56">
        <f>M151</f>
        <v>0</v>
      </c>
      <c r="N150" s="56">
        <f>N151</f>
        <v>0</v>
      </c>
      <c r="O150" s="75">
        <f t="shared" si="13"/>
        <v>0</v>
      </c>
      <c r="P150" s="17"/>
      <c r="Q150" s="17"/>
      <c r="R150" s="7"/>
    </row>
    <row r="151" spans="1:18" s="2" customFormat="1" ht="25.5" hidden="1">
      <c r="A151" s="27" t="s">
        <v>58</v>
      </c>
      <c r="B151" s="50"/>
      <c r="C151" s="50"/>
      <c r="D151" s="50"/>
      <c r="E151" s="50"/>
      <c r="F151" s="54" t="s">
        <v>37</v>
      </c>
      <c r="G151" s="55" t="s">
        <v>0</v>
      </c>
      <c r="H151" s="93" t="s">
        <v>140</v>
      </c>
      <c r="I151" s="55" t="s">
        <v>55</v>
      </c>
      <c r="J151" s="58"/>
      <c r="K151" s="56"/>
      <c r="L151" s="56"/>
      <c r="M151" s="56">
        <f>M152+M153</f>
        <v>0</v>
      </c>
      <c r="N151" s="56"/>
      <c r="O151" s="75">
        <f t="shared" si="13"/>
        <v>0</v>
      </c>
      <c r="P151" s="17"/>
      <c r="Q151" s="17"/>
      <c r="R151" s="7"/>
    </row>
    <row r="152" spans="1:18" s="2" customFormat="1" hidden="1">
      <c r="A152" s="27" t="s">
        <v>92</v>
      </c>
      <c r="B152" s="50"/>
      <c r="C152" s="50"/>
      <c r="D152" s="50"/>
      <c r="E152" s="50"/>
      <c r="F152" s="54" t="s">
        <v>37</v>
      </c>
      <c r="G152" s="55" t="s">
        <v>0</v>
      </c>
      <c r="H152" s="93" t="s">
        <v>140</v>
      </c>
      <c r="I152" s="55" t="s">
        <v>88</v>
      </c>
      <c r="J152" s="58" t="s">
        <v>81</v>
      </c>
      <c r="K152" s="56"/>
      <c r="L152" s="56"/>
      <c r="M152" s="56"/>
      <c r="N152" s="56"/>
      <c r="O152" s="75">
        <f t="shared" si="13"/>
        <v>0</v>
      </c>
      <c r="P152" s="17"/>
      <c r="Q152" s="17"/>
      <c r="R152" s="7"/>
    </row>
    <row r="153" spans="1:18" s="2" customFormat="1" ht="11.25" hidden="1" customHeight="1">
      <c r="A153" s="27" t="s">
        <v>92</v>
      </c>
      <c r="B153" s="50"/>
      <c r="C153" s="50"/>
      <c r="D153" s="50"/>
      <c r="E153" s="50"/>
      <c r="F153" s="54" t="s">
        <v>37</v>
      </c>
      <c r="G153" s="55" t="s">
        <v>0</v>
      </c>
      <c r="H153" s="93" t="s">
        <v>140</v>
      </c>
      <c r="I153" s="55" t="s">
        <v>88</v>
      </c>
      <c r="J153" s="58" t="s">
        <v>84</v>
      </c>
      <c r="K153" s="56"/>
      <c r="L153" s="56"/>
      <c r="M153" s="56"/>
      <c r="N153" s="56"/>
      <c r="O153" s="75">
        <f t="shared" ref="O153:O164" si="14">M153-N153</f>
        <v>0</v>
      </c>
      <c r="P153" s="17"/>
      <c r="Q153" s="17"/>
      <c r="R153" s="7"/>
    </row>
    <row r="154" spans="1:18" s="2" customFormat="1" ht="25.5" hidden="1">
      <c r="A154" s="27" t="s">
        <v>168</v>
      </c>
      <c r="B154" s="50"/>
      <c r="C154" s="50"/>
      <c r="D154" s="50"/>
      <c r="E154" s="50"/>
      <c r="F154" s="54" t="s">
        <v>37</v>
      </c>
      <c r="G154" s="55" t="s">
        <v>0</v>
      </c>
      <c r="H154" s="93" t="s">
        <v>188</v>
      </c>
      <c r="I154" s="55"/>
      <c r="J154" s="58"/>
      <c r="K154" s="56"/>
      <c r="L154" s="56"/>
      <c r="M154" s="56">
        <f t="shared" ref="M154:N156" si="15">M155</f>
        <v>0</v>
      </c>
      <c r="N154" s="56">
        <f t="shared" si="15"/>
        <v>0</v>
      </c>
      <c r="O154" s="75">
        <f t="shared" si="14"/>
        <v>0</v>
      </c>
      <c r="P154" s="17"/>
      <c r="Q154" s="17"/>
      <c r="R154" s="7"/>
    </row>
    <row r="155" spans="1:18" s="2" customFormat="1" ht="25.5" hidden="1">
      <c r="A155" s="27" t="s">
        <v>57</v>
      </c>
      <c r="B155" s="50"/>
      <c r="C155" s="50"/>
      <c r="D155" s="50"/>
      <c r="E155" s="50"/>
      <c r="F155" s="54" t="s">
        <v>37</v>
      </c>
      <c r="G155" s="55" t="s">
        <v>0</v>
      </c>
      <c r="H155" s="93" t="s">
        <v>188</v>
      </c>
      <c r="I155" s="55" t="s">
        <v>54</v>
      </c>
      <c r="J155" s="58"/>
      <c r="K155" s="56"/>
      <c r="L155" s="56"/>
      <c r="M155" s="56">
        <f t="shared" si="15"/>
        <v>0</v>
      </c>
      <c r="N155" s="56">
        <f t="shared" si="15"/>
        <v>0</v>
      </c>
      <c r="O155" s="75">
        <f t="shared" si="14"/>
        <v>0</v>
      </c>
      <c r="P155" s="17"/>
      <c r="Q155" s="17"/>
      <c r="R155" s="7"/>
    </row>
    <row r="156" spans="1:18" s="2" customFormat="1" ht="25.5" hidden="1">
      <c r="A156" s="27" t="s">
        <v>58</v>
      </c>
      <c r="B156" s="50"/>
      <c r="C156" s="50"/>
      <c r="D156" s="50"/>
      <c r="E156" s="50"/>
      <c r="F156" s="54" t="s">
        <v>37</v>
      </c>
      <c r="G156" s="55" t="s">
        <v>0</v>
      </c>
      <c r="H156" s="93" t="s">
        <v>188</v>
      </c>
      <c r="I156" s="55" t="s">
        <v>55</v>
      </c>
      <c r="J156" s="58"/>
      <c r="K156" s="56"/>
      <c r="L156" s="56"/>
      <c r="M156" s="56">
        <f t="shared" si="15"/>
        <v>0</v>
      </c>
      <c r="N156" s="56">
        <v>0</v>
      </c>
      <c r="O156" s="75">
        <f t="shared" si="14"/>
        <v>0</v>
      </c>
      <c r="P156" s="17"/>
      <c r="Q156" s="17"/>
      <c r="R156" s="7"/>
    </row>
    <row r="157" spans="1:18" s="2" customFormat="1" ht="12" hidden="1" customHeight="1">
      <c r="A157" s="27" t="s">
        <v>92</v>
      </c>
      <c r="B157" s="50"/>
      <c r="C157" s="50"/>
      <c r="D157" s="50"/>
      <c r="E157" s="50"/>
      <c r="F157" s="54" t="s">
        <v>37</v>
      </c>
      <c r="G157" s="55" t="s">
        <v>0</v>
      </c>
      <c r="H157" s="93" t="s">
        <v>188</v>
      </c>
      <c r="I157" s="55" t="s">
        <v>88</v>
      </c>
      <c r="J157" s="58" t="s">
        <v>81</v>
      </c>
      <c r="K157" s="56"/>
      <c r="L157" s="56"/>
      <c r="M157" s="56">
        <v>0</v>
      </c>
      <c r="N157" s="56">
        <v>0</v>
      </c>
      <c r="O157" s="75">
        <f t="shared" si="14"/>
        <v>0</v>
      </c>
      <c r="P157" s="17"/>
      <c r="Q157" s="17"/>
      <c r="R157" s="7"/>
    </row>
    <row r="158" spans="1:18" s="2" customFormat="1" ht="11.25" hidden="1" customHeight="1">
      <c r="A158" s="27" t="s">
        <v>92</v>
      </c>
      <c r="B158" s="50"/>
      <c r="C158" s="50"/>
      <c r="D158" s="50"/>
      <c r="E158" s="50"/>
      <c r="F158" s="54" t="s">
        <v>37</v>
      </c>
      <c r="G158" s="55" t="s">
        <v>0</v>
      </c>
      <c r="H158" s="55" t="s">
        <v>102</v>
      </c>
      <c r="I158" s="55" t="s">
        <v>88</v>
      </c>
      <c r="J158" s="58" t="s">
        <v>84</v>
      </c>
      <c r="K158" s="56"/>
      <c r="L158" s="56"/>
      <c r="M158" s="56"/>
      <c r="N158" s="56"/>
      <c r="O158" s="75">
        <f t="shared" si="14"/>
        <v>0</v>
      </c>
      <c r="P158" s="17"/>
      <c r="Q158" s="17"/>
      <c r="R158" s="7"/>
    </row>
    <row r="159" spans="1:18" s="2" customFormat="1" ht="50.25" hidden="1" customHeight="1">
      <c r="A159" s="27" t="s">
        <v>219</v>
      </c>
      <c r="B159" s="50"/>
      <c r="C159" s="50"/>
      <c r="D159" s="50"/>
      <c r="E159" s="50"/>
      <c r="F159" s="54" t="s">
        <v>37</v>
      </c>
      <c r="G159" s="55" t="s">
        <v>0</v>
      </c>
      <c r="H159" s="55" t="s">
        <v>220</v>
      </c>
      <c r="I159" s="55"/>
      <c r="J159" s="58"/>
      <c r="K159" s="56"/>
      <c r="L159" s="56"/>
      <c r="M159" s="56">
        <f>M160</f>
        <v>0</v>
      </c>
      <c r="N159" s="56">
        <v>0</v>
      </c>
      <c r="O159" s="75"/>
      <c r="P159" s="17"/>
      <c r="Q159" s="17"/>
      <c r="R159" s="7"/>
    </row>
    <row r="160" spans="1:18" s="2" customFormat="1" ht="11.25" hidden="1" customHeight="1">
      <c r="A160" s="27" t="s">
        <v>58</v>
      </c>
      <c r="B160" s="50"/>
      <c r="C160" s="50"/>
      <c r="D160" s="50"/>
      <c r="E160" s="50"/>
      <c r="F160" s="54" t="s">
        <v>37</v>
      </c>
      <c r="G160" s="55" t="s">
        <v>0</v>
      </c>
      <c r="H160" s="55" t="s">
        <v>220</v>
      </c>
      <c r="I160" s="55" t="s">
        <v>55</v>
      </c>
      <c r="J160" s="58"/>
      <c r="K160" s="56"/>
      <c r="L160" s="56"/>
      <c r="M160" s="56">
        <f>M161</f>
        <v>0</v>
      </c>
      <c r="N160" s="56">
        <v>0</v>
      </c>
      <c r="O160" s="75"/>
      <c r="P160" s="17"/>
      <c r="Q160" s="17"/>
      <c r="R160" s="7"/>
    </row>
    <row r="161" spans="1:18" s="2" customFormat="1" ht="11.25" hidden="1" customHeight="1">
      <c r="A161" s="26" t="s">
        <v>92</v>
      </c>
      <c r="B161" s="50"/>
      <c r="C161" s="50"/>
      <c r="D161" s="50"/>
      <c r="E161" s="50"/>
      <c r="F161" s="54" t="s">
        <v>37</v>
      </c>
      <c r="G161" s="55" t="s">
        <v>0</v>
      </c>
      <c r="H161" s="55" t="s">
        <v>220</v>
      </c>
      <c r="I161" s="55" t="s">
        <v>88</v>
      </c>
      <c r="J161" s="58" t="s">
        <v>81</v>
      </c>
      <c r="K161" s="56"/>
      <c r="L161" s="56"/>
      <c r="M161" s="56">
        <v>0</v>
      </c>
      <c r="N161" s="56">
        <v>0</v>
      </c>
      <c r="O161" s="75"/>
      <c r="P161" s="17"/>
      <c r="Q161" s="17"/>
      <c r="R161" s="7"/>
    </row>
    <row r="162" spans="1:18">
      <c r="A162" s="62" t="s">
        <v>60</v>
      </c>
      <c r="B162" s="53"/>
      <c r="C162" s="53"/>
      <c r="D162" s="53"/>
      <c r="E162" s="53"/>
      <c r="F162" s="54" t="s">
        <v>37</v>
      </c>
      <c r="G162" s="55" t="s">
        <v>0</v>
      </c>
      <c r="H162" s="93" t="s">
        <v>142</v>
      </c>
      <c r="I162" s="55"/>
      <c r="J162" s="58"/>
      <c r="K162" s="56">
        <f>K163</f>
        <v>0</v>
      </c>
      <c r="L162" s="56"/>
      <c r="M162" s="56">
        <f>M163</f>
        <v>1193000</v>
      </c>
      <c r="N162" s="56">
        <f>N163</f>
        <v>248209.76</v>
      </c>
      <c r="O162" s="75">
        <f t="shared" si="14"/>
        <v>944790.24</v>
      </c>
      <c r="P162" s="18"/>
      <c r="Q162" s="18"/>
      <c r="R162" s="8"/>
    </row>
    <row r="163" spans="1:18" ht="25.5">
      <c r="A163" s="27" t="s">
        <v>57</v>
      </c>
      <c r="B163" s="53"/>
      <c r="C163" s="53"/>
      <c r="D163" s="53"/>
      <c r="E163" s="53"/>
      <c r="F163" s="54" t="s">
        <v>37</v>
      </c>
      <c r="G163" s="55" t="s">
        <v>0</v>
      </c>
      <c r="H163" s="93" t="s">
        <v>142</v>
      </c>
      <c r="I163" s="55" t="s">
        <v>54</v>
      </c>
      <c r="J163" s="58"/>
      <c r="K163" s="53"/>
      <c r="L163" s="53"/>
      <c r="M163" s="56">
        <f>M164</f>
        <v>1193000</v>
      </c>
      <c r="N163" s="56">
        <f>N164</f>
        <v>248209.76</v>
      </c>
      <c r="O163" s="75">
        <f t="shared" si="14"/>
        <v>944790.24</v>
      </c>
      <c r="P163" s="18"/>
      <c r="Q163" s="18"/>
      <c r="R163" s="8"/>
    </row>
    <row r="164" spans="1:18" ht="24.75" customHeight="1">
      <c r="A164" s="27" t="s">
        <v>58</v>
      </c>
      <c r="B164" s="53"/>
      <c r="C164" s="53"/>
      <c r="D164" s="53"/>
      <c r="E164" s="53"/>
      <c r="F164" s="54" t="s">
        <v>37</v>
      </c>
      <c r="G164" s="55" t="s">
        <v>0</v>
      </c>
      <c r="H164" s="93" t="s">
        <v>142</v>
      </c>
      <c r="I164" s="55" t="s">
        <v>55</v>
      </c>
      <c r="J164" s="58"/>
      <c r="K164" s="53"/>
      <c r="L164" s="53"/>
      <c r="M164" s="56">
        <f>M168+M169</f>
        <v>1193000</v>
      </c>
      <c r="N164" s="56">
        <f>N168+N169</f>
        <v>248209.76</v>
      </c>
      <c r="O164" s="75">
        <f t="shared" si="14"/>
        <v>944790.24</v>
      </c>
      <c r="P164" s="18"/>
      <c r="Q164" s="18"/>
      <c r="R164" s="8"/>
    </row>
    <row r="165" spans="1:18" ht="12.75" hidden="1" customHeight="1">
      <c r="A165" s="62" t="s">
        <v>61</v>
      </c>
      <c r="B165" s="53"/>
      <c r="C165" s="53"/>
      <c r="D165" s="53"/>
      <c r="E165" s="53"/>
      <c r="F165" s="54" t="s">
        <v>37</v>
      </c>
      <c r="G165" s="55" t="s">
        <v>0</v>
      </c>
      <c r="H165" s="93" t="s">
        <v>142</v>
      </c>
      <c r="I165" s="55"/>
      <c r="J165" s="56"/>
      <c r="K165" s="56">
        <f>K166</f>
        <v>0</v>
      </c>
      <c r="L165" s="56"/>
      <c r="M165" s="56">
        <f>M166</f>
        <v>0</v>
      </c>
      <c r="N165" s="56"/>
      <c r="O165" s="75">
        <f>N165+M165</f>
        <v>0</v>
      </c>
      <c r="P165" s="18"/>
      <c r="Q165" s="18"/>
      <c r="R165" s="8"/>
    </row>
    <row r="166" spans="1:18" ht="25.5" hidden="1" customHeight="1">
      <c r="A166" s="27" t="s">
        <v>57</v>
      </c>
      <c r="B166" s="53"/>
      <c r="C166" s="53"/>
      <c r="D166" s="53"/>
      <c r="E166" s="53"/>
      <c r="F166" s="54" t="s">
        <v>37</v>
      </c>
      <c r="G166" s="55" t="s">
        <v>0</v>
      </c>
      <c r="H166" s="93" t="s">
        <v>142</v>
      </c>
      <c r="I166" s="55" t="s">
        <v>54</v>
      </c>
      <c r="J166" s="56"/>
      <c r="K166" s="56"/>
      <c r="L166" s="56"/>
      <c r="M166" s="56">
        <f>M167</f>
        <v>0</v>
      </c>
      <c r="N166" s="56"/>
      <c r="O166" s="75">
        <f>N166+M166</f>
        <v>0</v>
      </c>
      <c r="P166" s="18"/>
      <c r="Q166" s="18"/>
      <c r="R166" s="8"/>
    </row>
    <row r="167" spans="1:18" ht="25.5" hidden="1" customHeight="1">
      <c r="A167" s="27" t="s">
        <v>58</v>
      </c>
      <c r="B167" s="53"/>
      <c r="C167" s="53"/>
      <c r="D167" s="53"/>
      <c r="E167" s="53"/>
      <c r="F167" s="54" t="s">
        <v>37</v>
      </c>
      <c r="G167" s="55" t="s">
        <v>0</v>
      </c>
      <c r="H167" s="93" t="s">
        <v>142</v>
      </c>
      <c r="I167" s="55" t="s">
        <v>55</v>
      </c>
      <c r="J167" s="56"/>
      <c r="K167" s="56"/>
      <c r="L167" s="56"/>
      <c r="M167" s="56"/>
      <c r="N167" s="56"/>
      <c r="O167" s="75">
        <f>N167+M167</f>
        <v>0</v>
      </c>
      <c r="P167" s="18"/>
      <c r="Q167" s="18"/>
      <c r="R167" s="8"/>
    </row>
    <row r="168" spans="1:18">
      <c r="A168" s="27" t="s">
        <v>79</v>
      </c>
      <c r="B168" s="53"/>
      <c r="C168" s="53"/>
      <c r="D168" s="53"/>
      <c r="E168" s="53"/>
      <c r="F168" s="54" t="s">
        <v>37</v>
      </c>
      <c r="G168" s="55" t="s">
        <v>0</v>
      </c>
      <c r="H168" s="93" t="s">
        <v>142</v>
      </c>
      <c r="I168" s="55" t="s">
        <v>190</v>
      </c>
      <c r="J168" s="80">
        <v>223</v>
      </c>
      <c r="K168" s="56"/>
      <c r="L168" s="56"/>
      <c r="M168" s="56">
        <v>1193000</v>
      </c>
      <c r="N168" s="56">
        <v>248209.76</v>
      </c>
      <c r="O168" s="75">
        <f>M168-N168</f>
        <v>944790.24</v>
      </c>
      <c r="P168" s="18"/>
      <c r="Q168" s="18"/>
      <c r="R168" s="8"/>
    </row>
    <row r="169" spans="1:18" hidden="1">
      <c r="A169" s="26" t="s">
        <v>92</v>
      </c>
      <c r="B169" s="53"/>
      <c r="C169" s="53"/>
      <c r="D169" s="53"/>
      <c r="E169" s="53"/>
      <c r="F169" s="54" t="s">
        <v>37</v>
      </c>
      <c r="G169" s="55" t="s">
        <v>0</v>
      </c>
      <c r="H169" s="93" t="s">
        <v>142</v>
      </c>
      <c r="I169" s="55" t="s">
        <v>88</v>
      </c>
      <c r="J169" s="58" t="s">
        <v>81</v>
      </c>
      <c r="K169" s="56"/>
      <c r="L169" s="56"/>
      <c r="M169" s="56">
        <v>0</v>
      </c>
      <c r="N169" s="56">
        <v>0</v>
      </c>
      <c r="O169" s="75">
        <f>M169-N169</f>
        <v>0</v>
      </c>
      <c r="P169" s="18"/>
      <c r="Q169" s="18"/>
      <c r="R169" s="8"/>
    </row>
    <row r="170" spans="1:18" hidden="1">
      <c r="A170" s="27" t="s">
        <v>83</v>
      </c>
      <c r="B170" s="53"/>
      <c r="C170" s="53"/>
      <c r="D170" s="53"/>
      <c r="E170" s="53"/>
      <c r="F170" s="54" t="s">
        <v>37</v>
      </c>
      <c r="G170" s="55" t="s">
        <v>0</v>
      </c>
      <c r="H170" s="93" t="s">
        <v>142</v>
      </c>
      <c r="I170" s="55" t="s">
        <v>88</v>
      </c>
      <c r="J170" s="58" t="s">
        <v>84</v>
      </c>
      <c r="K170" s="56">
        <f>K171</f>
        <v>0</v>
      </c>
      <c r="L170" s="56"/>
      <c r="M170" s="56"/>
      <c r="N170" s="56"/>
      <c r="O170" s="75">
        <f>N170+M170</f>
        <v>0</v>
      </c>
      <c r="P170" s="18"/>
      <c r="Q170" s="18"/>
      <c r="R170" s="8"/>
    </row>
    <row r="171" spans="1:18">
      <c r="A171" s="62" t="s">
        <v>107</v>
      </c>
      <c r="B171" s="53"/>
      <c r="C171" s="53"/>
      <c r="D171" s="53"/>
      <c r="E171" s="53"/>
      <c r="F171" s="54" t="s">
        <v>37</v>
      </c>
      <c r="G171" s="55" t="s">
        <v>0</v>
      </c>
      <c r="H171" s="135" t="s">
        <v>187</v>
      </c>
      <c r="I171" s="55" t="s">
        <v>54</v>
      </c>
      <c r="J171" s="58"/>
      <c r="K171" s="56"/>
      <c r="L171" s="56"/>
      <c r="M171" s="56">
        <v>37927</v>
      </c>
      <c r="N171" s="56">
        <v>0</v>
      </c>
      <c r="O171" s="75">
        <f>N171+M171</f>
        <v>37927</v>
      </c>
      <c r="P171" s="18"/>
      <c r="Q171" s="18"/>
      <c r="R171" s="8"/>
    </row>
    <row r="172" spans="1:18" ht="25.5">
      <c r="A172" s="27" t="s">
        <v>58</v>
      </c>
      <c r="B172" s="53"/>
      <c r="C172" s="53"/>
      <c r="D172" s="53"/>
      <c r="E172" s="53"/>
      <c r="F172" s="54" t="s">
        <v>37</v>
      </c>
      <c r="G172" s="55" t="s">
        <v>0</v>
      </c>
      <c r="H172" s="135" t="s">
        <v>187</v>
      </c>
      <c r="I172" s="55" t="s">
        <v>55</v>
      </c>
      <c r="J172" s="58"/>
      <c r="K172" s="56"/>
      <c r="L172" s="56"/>
      <c r="M172" s="56">
        <v>37927</v>
      </c>
      <c r="N172" s="56">
        <v>0</v>
      </c>
      <c r="O172" s="75">
        <f>N172+M172</f>
        <v>37927</v>
      </c>
      <c r="P172" s="18"/>
      <c r="Q172" s="18"/>
      <c r="R172" s="8"/>
    </row>
    <row r="173" spans="1:18">
      <c r="A173" s="26" t="s">
        <v>92</v>
      </c>
      <c r="B173" s="53"/>
      <c r="C173" s="53"/>
      <c r="D173" s="53"/>
      <c r="E173" s="53"/>
      <c r="F173" s="54" t="s">
        <v>37</v>
      </c>
      <c r="G173" s="55" t="s">
        <v>0</v>
      </c>
      <c r="H173" s="135" t="s">
        <v>187</v>
      </c>
      <c r="I173" s="55" t="s">
        <v>88</v>
      </c>
      <c r="J173" s="58" t="s">
        <v>82</v>
      </c>
      <c r="K173" s="56"/>
      <c r="L173" s="56"/>
      <c r="M173" s="56">
        <v>37927</v>
      </c>
      <c r="N173" s="56">
        <v>0</v>
      </c>
      <c r="O173" s="75">
        <f>N173+M173</f>
        <v>37927</v>
      </c>
      <c r="P173" s="18"/>
      <c r="Q173" s="18"/>
      <c r="R173" s="8"/>
    </row>
    <row r="174" spans="1:18">
      <c r="A174" s="118" t="s">
        <v>225</v>
      </c>
      <c r="B174" s="53"/>
      <c r="C174" s="53"/>
      <c r="D174" s="53"/>
      <c r="E174" s="53"/>
      <c r="F174" s="54" t="s">
        <v>37</v>
      </c>
      <c r="G174" s="55" t="s">
        <v>0</v>
      </c>
      <c r="H174" s="93" t="s">
        <v>227</v>
      </c>
      <c r="I174" s="55"/>
      <c r="J174" s="58"/>
      <c r="K174" s="56">
        <f>K177</f>
        <v>0</v>
      </c>
      <c r="L174" s="56"/>
      <c r="M174" s="56">
        <v>22084.81</v>
      </c>
      <c r="N174" s="56">
        <v>0</v>
      </c>
      <c r="O174" s="75">
        <f t="shared" ref="O174:O201" si="16">M174-N174</f>
        <v>22084.81</v>
      </c>
      <c r="P174" s="18"/>
      <c r="Q174" s="18"/>
      <c r="R174" s="8"/>
    </row>
    <row r="175" spans="1:18" ht="25.5">
      <c r="A175" s="118" t="s">
        <v>226</v>
      </c>
      <c r="B175" s="53"/>
      <c r="C175" s="53"/>
      <c r="D175" s="53"/>
      <c r="E175" s="53"/>
      <c r="F175" s="54" t="s">
        <v>37</v>
      </c>
      <c r="G175" s="55" t="s">
        <v>0</v>
      </c>
      <c r="H175" s="93" t="s">
        <v>227</v>
      </c>
      <c r="I175" s="55" t="s">
        <v>55</v>
      </c>
      <c r="J175" s="56"/>
      <c r="K175" s="56"/>
      <c r="L175" s="56"/>
      <c r="M175" s="56">
        <v>22084.81</v>
      </c>
      <c r="N175" s="56">
        <v>0</v>
      </c>
      <c r="O175" s="75">
        <f>M175-N175</f>
        <v>22084.81</v>
      </c>
      <c r="P175" s="18"/>
      <c r="Q175" s="18"/>
      <c r="R175" s="8"/>
    </row>
    <row r="176" spans="1:18" ht="25.5">
      <c r="A176" s="118" t="s">
        <v>58</v>
      </c>
      <c r="B176" s="53"/>
      <c r="C176" s="53"/>
      <c r="D176" s="53"/>
      <c r="E176" s="53"/>
      <c r="F176" s="54" t="s">
        <v>37</v>
      </c>
      <c r="G176" s="55" t="s">
        <v>0</v>
      </c>
      <c r="H176" s="93" t="s">
        <v>227</v>
      </c>
      <c r="I176" s="55" t="s">
        <v>88</v>
      </c>
      <c r="J176" s="58" t="s">
        <v>81</v>
      </c>
      <c r="K176" s="53"/>
      <c r="L176" s="53"/>
      <c r="M176" s="56">
        <v>22084.81</v>
      </c>
      <c r="N176" s="56">
        <v>0</v>
      </c>
      <c r="O176" s="75">
        <f>M176-N176</f>
        <v>22084.81</v>
      </c>
      <c r="P176" s="18"/>
      <c r="Q176" s="18"/>
      <c r="R176" s="8"/>
    </row>
    <row r="177" spans="1:18" ht="25.5">
      <c r="A177" s="27" t="s">
        <v>57</v>
      </c>
      <c r="B177" s="53"/>
      <c r="C177" s="53"/>
      <c r="D177" s="53"/>
      <c r="E177" s="53"/>
      <c r="F177" s="54" t="s">
        <v>37</v>
      </c>
      <c r="G177" s="55" t="s">
        <v>0</v>
      </c>
      <c r="H177" s="93" t="s">
        <v>143</v>
      </c>
      <c r="I177" s="55" t="s">
        <v>54</v>
      </c>
      <c r="J177" s="58"/>
      <c r="K177" s="56"/>
      <c r="L177" s="56"/>
      <c r="M177" s="56">
        <f>M178</f>
        <v>974600.19</v>
      </c>
      <c r="N177" s="56">
        <f>N178</f>
        <v>139424</v>
      </c>
      <c r="O177" s="75">
        <f t="shared" si="16"/>
        <v>835176.19</v>
      </c>
      <c r="P177" s="18"/>
      <c r="Q177" s="18"/>
      <c r="R177" s="8"/>
    </row>
    <row r="178" spans="1:18" ht="25.5">
      <c r="A178" s="27" t="s">
        <v>58</v>
      </c>
      <c r="B178" s="53"/>
      <c r="C178" s="53"/>
      <c r="D178" s="53"/>
      <c r="E178" s="53"/>
      <c r="F178" s="54" t="s">
        <v>37</v>
      </c>
      <c r="G178" s="55" t="s">
        <v>0</v>
      </c>
      <c r="H178" s="93" t="s">
        <v>143</v>
      </c>
      <c r="I178" s="55" t="s">
        <v>55</v>
      </c>
      <c r="J178" s="56"/>
      <c r="K178" s="56"/>
      <c r="L178" s="56"/>
      <c r="M178" s="56">
        <f>M179+M182+M183+M184+M181+M185</f>
        <v>974600.19</v>
      </c>
      <c r="N178" s="56">
        <f>N179+N180+N182+N183+N184+N181+N185</f>
        <v>139424</v>
      </c>
      <c r="O178" s="75">
        <f>M178-N178</f>
        <v>835176.19</v>
      </c>
      <c r="P178" s="18"/>
      <c r="Q178" s="18"/>
      <c r="R178" s="8"/>
    </row>
    <row r="179" spans="1:18">
      <c r="A179" s="26" t="s">
        <v>92</v>
      </c>
      <c r="B179" s="53"/>
      <c r="C179" s="53"/>
      <c r="D179" s="53"/>
      <c r="E179" s="53"/>
      <c r="F179" s="54" t="s">
        <v>37</v>
      </c>
      <c r="G179" s="55" t="s">
        <v>0</v>
      </c>
      <c r="H179" s="93" t="s">
        <v>143</v>
      </c>
      <c r="I179" s="55" t="s">
        <v>88</v>
      </c>
      <c r="J179" s="58">
        <v>225</v>
      </c>
      <c r="K179" s="53"/>
      <c r="L179" s="53"/>
      <c r="M179" s="56">
        <v>974600.19</v>
      </c>
      <c r="N179" s="56">
        <v>139424</v>
      </c>
      <c r="O179" s="75">
        <f t="shared" si="16"/>
        <v>835176.19</v>
      </c>
      <c r="P179" s="18"/>
      <c r="Q179" s="18"/>
      <c r="R179" s="8"/>
    </row>
    <row r="180" spans="1:18" hidden="1">
      <c r="A180" s="27" t="s">
        <v>86</v>
      </c>
      <c r="B180" s="53"/>
      <c r="C180" s="53"/>
      <c r="D180" s="53"/>
      <c r="E180" s="53"/>
      <c r="F180" s="54" t="s">
        <v>37</v>
      </c>
      <c r="G180" s="55" t="s">
        <v>0</v>
      </c>
      <c r="H180" s="93" t="s">
        <v>143</v>
      </c>
      <c r="I180" s="55" t="s">
        <v>88</v>
      </c>
      <c r="J180" s="58" t="s">
        <v>82</v>
      </c>
      <c r="K180" s="53"/>
      <c r="L180" s="53"/>
      <c r="M180" s="56"/>
      <c r="N180" s="56"/>
      <c r="O180" s="75">
        <f t="shared" ref="O180:O185" si="17">M180-N180</f>
        <v>0</v>
      </c>
      <c r="P180" s="18"/>
      <c r="Q180" s="18"/>
      <c r="R180" s="8"/>
    </row>
    <row r="181" spans="1:18" hidden="1">
      <c r="A181" s="27" t="s">
        <v>108</v>
      </c>
      <c r="B181" s="53"/>
      <c r="C181" s="53"/>
      <c r="D181" s="53"/>
      <c r="E181" s="53"/>
      <c r="F181" s="54" t="s">
        <v>37</v>
      </c>
      <c r="G181" s="55" t="s">
        <v>0</v>
      </c>
      <c r="H181" s="93" t="s">
        <v>143</v>
      </c>
      <c r="I181" s="55" t="s">
        <v>88</v>
      </c>
      <c r="J181" s="58" t="s">
        <v>109</v>
      </c>
      <c r="K181" s="53"/>
      <c r="L181" s="53"/>
      <c r="M181" s="56">
        <v>0</v>
      </c>
      <c r="N181" s="56">
        <v>0</v>
      </c>
      <c r="O181" s="75">
        <f t="shared" si="17"/>
        <v>0</v>
      </c>
      <c r="P181" s="18"/>
      <c r="Q181" s="18"/>
      <c r="R181" s="8"/>
    </row>
    <row r="182" spans="1:18" hidden="1">
      <c r="A182" s="27" t="s">
        <v>213</v>
      </c>
      <c r="B182" s="53"/>
      <c r="C182" s="53"/>
      <c r="D182" s="53"/>
      <c r="E182" s="53"/>
      <c r="F182" s="54" t="s">
        <v>37</v>
      </c>
      <c r="G182" s="55" t="s">
        <v>0</v>
      </c>
      <c r="H182" s="93" t="s">
        <v>143</v>
      </c>
      <c r="I182" s="55" t="s">
        <v>88</v>
      </c>
      <c r="J182" s="58" t="s">
        <v>180</v>
      </c>
      <c r="K182" s="53"/>
      <c r="L182" s="53"/>
      <c r="M182" s="56">
        <v>0</v>
      </c>
      <c r="N182" s="56">
        <v>0</v>
      </c>
      <c r="O182" s="75">
        <f t="shared" si="17"/>
        <v>0</v>
      </c>
      <c r="P182" s="18"/>
      <c r="Q182" s="18"/>
      <c r="R182" s="8"/>
    </row>
    <row r="183" spans="1:18" hidden="1">
      <c r="A183" s="27" t="s">
        <v>213</v>
      </c>
      <c r="B183" s="53"/>
      <c r="C183" s="53"/>
      <c r="D183" s="53"/>
      <c r="E183" s="53"/>
      <c r="F183" s="54" t="s">
        <v>37</v>
      </c>
      <c r="G183" s="55" t="s">
        <v>0</v>
      </c>
      <c r="H183" s="93" t="s">
        <v>143</v>
      </c>
      <c r="I183" s="55" t="s">
        <v>88</v>
      </c>
      <c r="J183" s="58" t="s">
        <v>214</v>
      </c>
      <c r="K183" s="53"/>
      <c r="L183" s="53"/>
      <c r="M183" s="56">
        <v>0</v>
      </c>
      <c r="N183" s="56">
        <v>0</v>
      </c>
      <c r="O183" s="75">
        <f t="shared" si="17"/>
        <v>0</v>
      </c>
      <c r="P183" s="18"/>
      <c r="Q183" s="18"/>
      <c r="R183" s="8"/>
    </row>
    <row r="184" spans="1:18" hidden="1">
      <c r="A184" s="27" t="s">
        <v>213</v>
      </c>
      <c r="B184" s="53"/>
      <c r="C184" s="53"/>
      <c r="D184" s="53"/>
      <c r="E184" s="53"/>
      <c r="F184" s="54" t="s">
        <v>37</v>
      </c>
      <c r="G184" s="55" t="s">
        <v>0</v>
      </c>
      <c r="H184" s="93" t="s">
        <v>143</v>
      </c>
      <c r="I184" s="55" t="s">
        <v>88</v>
      </c>
      <c r="J184" s="58" t="s">
        <v>180</v>
      </c>
      <c r="K184" s="53"/>
      <c r="L184" s="53"/>
      <c r="M184" s="56">
        <v>0</v>
      </c>
      <c r="N184" s="56">
        <v>0</v>
      </c>
      <c r="O184" s="75">
        <f t="shared" si="17"/>
        <v>0</v>
      </c>
      <c r="P184" s="18"/>
      <c r="Q184" s="18"/>
      <c r="R184" s="8"/>
    </row>
    <row r="185" spans="1:18" hidden="1">
      <c r="A185" s="27" t="s">
        <v>213</v>
      </c>
      <c r="B185" s="53"/>
      <c r="C185" s="53"/>
      <c r="D185" s="53"/>
      <c r="E185" s="53"/>
      <c r="F185" s="54" t="s">
        <v>37</v>
      </c>
      <c r="G185" s="55" t="s">
        <v>0</v>
      </c>
      <c r="H185" s="93" t="s">
        <v>143</v>
      </c>
      <c r="I185" s="55" t="s">
        <v>88</v>
      </c>
      <c r="J185" s="58" t="s">
        <v>181</v>
      </c>
      <c r="K185" s="53"/>
      <c r="L185" s="53"/>
      <c r="M185" s="56">
        <v>0</v>
      </c>
      <c r="N185" s="56">
        <v>0</v>
      </c>
      <c r="O185" s="75">
        <f t="shared" si="17"/>
        <v>0</v>
      </c>
      <c r="P185" s="18"/>
      <c r="Q185" s="18"/>
      <c r="R185" s="8"/>
    </row>
    <row r="186" spans="1:18" hidden="1">
      <c r="A186" s="118" t="s">
        <v>211</v>
      </c>
      <c r="B186" s="53"/>
      <c r="C186" s="53"/>
      <c r="D186" s="53"/>
      <c r="E186" s="53"/>
      <c r="F186" s="54" t="s">
        <v>37</v>
      </c>
      <c r="G186" s="55" t="s">
        <v>0</v>
      </c>
      <c r="H186" s="93" t="s">
        <v>212</v>
      </c>
      <c r="I186" s="55"/>
      <c r="J186" s="58"/>
      <c r="K186" s="53"/>
      <c r="L186" s="53"/>
      <c r="M186" s="56">
        <f>M187+M188</f>
        <v>0</v>
      </c>
      <c r="N186" s="56">
        <f>N187+N188</f>
        <v>0</v>
      </c>
      <c r="O186" s="75">
        <f t="shared" si="16"/>
        <v>0</v>
      </c>
      <c r="P186" s="18"/>
      <c r="Q186" s="18"/>
      <c r="R186" s="8"/>
    </row>
    <row r="187" spans="1:18" hidden="1">
      <c r="A187" s="119" t="s">
        <v>75</v>
      </c>
      <c r="B187" s="53"/>
      <c r="C187" s="53"/>
      <c r="D187" s="53"/>
      <c r="E187" s="53"/>
      <c r="F187" s="54" t="s">
        <v>37</v>
      </c>
      <c r="G187" s="55" t="s">
        <v>0</v>
      </c>
      <c r="H187" s="93" t="s">
        <v>212</v>
      </c>
      <c r="I187" s="55" t="s">
        <v>89</v>
      </c>
      <c r="J187" s="58" t="s">
        <v>90</v>
      </c>
      <c r="K187" s="53"/>
      <c r="L187" s="53"/>
      <c r="M187" s="56">
        <v>0</v>
      </c>
      <c r="N187" s="56">
        <v>0</v>
      </c>
      <c r="O187" s="75">
        <f>M187-N187</f>
        <v>0</v>
      </c>
      <c r="P187" s="18"/>
      <c r="Q187" s="18"/>
      <c r="R187" s="8"/>
    </row>
    <row r="188" spans="1:18" hidden="1">
      <c r="A188" s="119" t="s">
        <v>85</v>
      </c>
      <c r="B188" s="53"/>
      <c r="C188" s="53"/>
      <c r="D188" s="53"/>
      <c r="E188" s="53"/>
      <c r="F188" s="54" t="s">
        <v>37</v>
      </c>
      <c r="G188" s="55" t="s">
        <v>0</v>
      </c>
      <c r="H188" s="93" t="s">
        <v>212</v>
      </c>
      <c r="I188" s="55" t="s">
        <v>156</v>
      </c>
      <c r="J188" s="58" t="s">
        <v>76</v>
      </c>
      <c r="K188" s="53"/>
      <c r="L188" s="53"/>
      <c r="M188" s="56">
        <v>0</v>
      </c>
      <c r="N188" s="56">
        <v>0</v>
      </c>
      <c r="O188" s="75">
        <f>M188-N188</f>
        <v>0</v>
      </c>
      <c r="P188" s="18"/>
      <c r="Q188" s="18"/>
      <c r="R188" s="8"/>
    </row>
    <row r="189" spans="1:18" ht="51" hidden="1">
      <c r="A189" s="109" t="s">
        <v>176</v>
      </c>
      <c r="B189" s="53"/>
      <c r="C189" s="53"/>
      <c r="D189" s="53"/>
      <c r="E189" s="53"/>
      <c r="F189" s="47" t="s">
        <v>37</v>
      </c>
      <c r="G189" s="51" t="s">
        <v>152</v>
      </c>
      <c r="H189" s="92" t="s">
        <v>175</v>
      </c>
      <c r="I189" s="51"/>
      <c r="J189" s="59"/>
      <c r="K189" s="50"/>
      <c r="L189" s="50"/>
      <c r="M189" s="52">
        <v>0</v>
      </c>
      <c r="N189" s="52">
        <v>0</v>
      </c>
      <c r="O189" s="75">
        <f t="shared" si="16"/>
        <v>0</v>
      </c>
      <c r="P189" s="18"/>
      <c r="Q189" s="18"/>
      <c r="R189" s="8"/>
    </row>
    <row r="190" spans="1:18" hidden="1">
      <c r="A190" s="106" t="s">
        <v>151</v>
      </c>
      <c r="B190" s="53"/>
      <c r="C190" s="53"/>
      <c r="D190" s="53"/>
      <c r="E190" s="53"/>
      <c r="F190" s="54" t="s">
        <v>37</v>
      </c>
      <c r="G190" s="55" t="s">
        <v>152</v>
      </c>
      <c r="H190" s="93" t="s">
        <v>175</v>
      </c>
      <c r="I190" s="55" t="s">
        <v>46</v>
      </c>
      <c r="J190" s="58"/>
      <c r="K190" s="53"/>
      <c r="L190" s="53"/>
      <c r="M190" s="56">
        <v>0</v>
      </c>
      <c r="N190" s="56">
        <v>0</v>
      </c>
      <c r="O190" s="75">
        <v>0</v>
      </c>
      <c r="P190" s="18"/>
      <c r="Q190" s="18"/>
      <c r="R190" s="8"/>
    </row>
    <row r="191" spans="1:18" hidden="1">
      <c r="A191" s="106" t="s">
        <v>151</v>
      </c>
      <c r="B191" s="53"/>
      <c r="C191" s="53"/>
      <c r="D191" s="53"/>
      <c r="E191" s="53"/>
      <c r="F191" s="54" t="s">
        <v>37</v>
      </c>
      <c r="G191" s="55" t="s">
        <v>152</v>
      </c>
      <c r="H191" s="93" t="s">
        <v>175</v>
      </c>
      <c r="I191" s="55" t="s">
        <v>46</v>
      </c>
      <c r="J191" s="58" t="s">
        <v>153</v>
      </c>
      <c r="K191" s="53"/>
      <c r="L191" s="53"/>
      <c r="M191" s="56">
        <v>0</v>
      </c>
      <c r="N191" s="56">
        <v>0</v>
      </c>
      <c r="O191" s="75">
        <v>0</v>
      </c>
      <c r="P191" s="18"/>
      <c r="Q191" s="18"/>
      <c r="R191" s="8"/>
    </row>
    <row r="192" spans="1:18" s="2" customFormat="1">
      <c r="A192" s="28" t="s">
        <v>96</v>
      </c>
      <c r="B192" s="50">
        <v>11</v>
      </c>
      <c r="C192" s="50">
        <v>200</v>
      </c>
      <c r="D192" s="50"/>
      <c r="E192" s="50"/>
      <c r="F192" s="47" t="s">
        <v>37</v>
      </c>
      <c r="G192" s="51" t="s">
        <v>95</v>
      </c>
      <c r="H192" s="51"/>
      <c r="I192" s="51"/>
      <c r="J192" s="59"/>
      <c r="K192" s="52">
        <f>K193</f>
        <v>126278.12</v>
      </c>
      <c r="L192" s="52"/>
      <c r="M192" s="52">
        <f>M193</f>
        <v>2244711.6799999997</v>
      </c>
      <c r="N192" s="52">
        <f>N193</f>
        <v>465853.94</v>
      </c>
      <c r="O192" s="74">
        <f t="shared" si="16"/>
        <v>1778857.7399999998</v>
      </c>
      <c r="P192" s="17"/>
      <c r="Q192" s="17"/>
      <c r="R192" s="7"/>
    </row>
    <row r="193" spans="1:18" s="4" customFormat="1">
      <c r="A193" s="45" t="s">
        <v>1</v>
      </c>
      <c r="B193" s="46">
        <v>3944191</v>
      </c>
      <c r="C193" s="46">
        <v>5111016</v>
      </c>
      <c r="D193" s="46">
        <v>4951016</v>
      </c>
      <c r="E193" s="46">
        <v>4295404</v>
      </c>
      <c r="F193" s="64" t="s">
        <v>37</v>
      </c>
      <c r="G193" s="48" t="s">
        <v>32</v>
      </c>
      <c r="H193" s="48"/>
      <c r="I193" s="48"/>
      <c r="J193" s="63"/>
      <c r="K193" s="49">
        <f>K196</f>
        <v>126278.12</v>
      </c>
      <c r="L193" s="49"/>
      <c r="M193" s="49">
        <f>M194+N234</f>
        <v>2244711.6799999997</v>
      </c>
      <c r="N193" s="49">
        <f>N194+N234</f>
        <v>465853.94</v>
      </c>
      <c r="O193" s="74">
        <f t="shared" si="16"/>
        <v>1778857.7399999998</v>
      </c>
      <c r="P193" s="19"/>
      <c r="Q193" s="19"/>
      <c r="R193" s="9"/>
    </row>
    <row r="194" spans="1:18" s="6" customFormat="1" ht="38.25">
      <c r="A194" s="26" t="s">
        <v>169</v>
      </c>
      <c r="B194" s="53"/>
      <c r="C194" s="53"/>
      <c r="D194" s="53"/>
      <c r="E194" s="53"/>
      <c r="F194" s="54" t="s">
        <v>37</v>
      </c>
      <c r="G194" s="55" t="s">
        <v>32</v>
      </c>
      <c r="H194" s="108" t="s">
        <v>146</v>
      </c>
      <c r="I194" s="55"/>
      <c r="J194" s="58"/>
      <c r="K194" s="56"/>
      <c r="L194" s="56"/>
      <c r="M194" s="56">
        <f>M195+M227</f>
        <v>2244711.6799999997</v>
      </c>
      <c r="N194" s="56">
        <f>N195+N227</f>
        <v>465853.94</v>
      </c>
      <c r="O194" s="75">
        <f t="shared" si="16"/>
        <v>1778857.7399999998</v>
      </c>
      <c r="P194" s="18"/>
      <c r="Q194" s="18"/>
      <c r="R194" s="10"/>
    </row>
    <row r="195" spans="1:18" s="6" customFormat="1">
      <c r="A195" s="26" t="s">
        <v>62</v>
      </c>
      <c r="B195" s="53"/>
      <c r="C195" s="53"/>
      <c r="D195" s="53"/>
      <c r="E195" s="53"/>
      <c r="F195" s="54" t="s">
        <v>37</v>
      </c>
      <c r="G195" s="55" t="s">
        <v>32</v>
      </c>
      <c r="H195" s="108" t="s">
        <v>144</v>
      </c>
      <c r="I195" s="55"/>
      <c r="J195" s="58"/>
      <c r="K195" s="56"/>
      <c r="L195" s="56"/>
      <c r="M195" s="56">
        <f>M196</f>
        <v>2174911.6799999997</v>
      </c>
      <c r="N195" s="56">
        <f>N196</f>
        <v>455867.94</v>
      </c>
      <c r="O195" s="75">
        <f t="shared" si="16"/>
        <v>1719043.7399999998</v>
      </c>
      <c r="P195" s="18"/>
      <c r="Q195" s="18"/>
      <c r="R195" s="10"/>
    </row>
    <row r="196" spans="1:18" s="5" customFormat="1" ht="25.5">
      <c r="A196" s="65" t="s">
        <v>63</v>
      </c>
      <c r="B196" s="66">
        <v>1547280</v>
      </c>
      <c r="C196" s="66">
        <v>2189360</v>
      </c>
      <c r="D196" s="66">
        <v>1989360</v>
      </c>
      <c r="E196" s="66">
        <v>1642000</v>
      </c>
      <c r="F196" s="67" t="s">
        <v>37</v>
      </c>
      <c r="G196" s="68" t="s">
        <v>32</v>
      </c>
      <c r="H196" s="108" t="s">
        <v>145</v>
      </c>
      <c r="I196" s="68"/>
      <c r="J196" s="69"/>
      <c r="K196" s="70">
        <f>K197</f>
        <v>126278.12</v>
      </c>
      <c r="L196" s="70"/>
      <c r="M196" s="70">
        <f>M197+M201+M224</f>
        <v>2174911.6799999997</v>
      </c>
      <c r="N196" s="70">
        <f>N197+N201+N224</f>
        <v>455867.94</v>
      </c>
      <c r="O196" s="75">
        <f t="shared" si="16"/>
        <v>1719043.7399999998</v>
      </c>
      <c r="P196" s="20"/>
      <c r="Q196" s="20"/>
      <c r="R196" s="11"/>
    </row>
    <row r="197" spans="1:18" s="5" customFormat="1" ht="51">
      <c r="A197" s="26" t="s">
        <v>49</v>
      </c>
      <c r="B197" s="66">
        <v>1547280</v>
      </c>
      <c r="C197" s="66">
        <v>2189360</v>
      </c>
      <c r="D197" s="66">
        <v>1989360</v>
      </c>
      <c r="E197" s="66">
        <v>1642000</v>
      </c>
      <c r="F197" s="67" t="s">
        <v>37</v>
      </c>
      <c r="G197" s="68" t="s">
        <v>32</v>
      </c>
      <c r="H197" s="108" t="s">
        <v>145</v>
      </c>
      <c r="I197" s="68" t="s">
        <v>47</v>
      </c>
      <c r="J197" s="70"/>
      <c r="K197" s="66">
        <v>126278.12</v>
      </c>
      <c r="L197" s="66"/>
      <c r="M197" s="70">
        <f>M198</f>
        <v>1778711.68</v>
      </c>
      <c r="N197" s="70">
        <f>N198</f>
        <v>316707.25</v>
      </c>
      <c r="O197" s="75">
        <f t="shared" si="16"/>
        <v>1462004.43</v>
      </c>
      <c r="P197" s="20"/>
      <c r="Q197" s="20"/>
      <c r="R197" s="11"/>
    </row>
    <row r="198" spans="1:18" s="5" customFormat="1" ht="25.5">
      <c r="A198" s="26" t="s">
        <v>50</v>
      </c>
      <c r="B198" s="66"/>
      <c r="C198" s="66"/>
      <c r="D198" s="66"/>
      <c r="E198" s="66"/>
      <c r="F198" s="67" t="s">
        <v>37</v>
      </c>
      <c r="G198" s="68" t="s">
        <v>32</v>
      </c>
      <c r="H198" s="108" t="s">
        <v>145</v>
      </c>
      <c r="I198" s="68" t="s">
        <v>97</v>
      </c>
      <c r="J198" s="70"/>
      <c r="K198" s="66"/>
      <c r="L198" s="66"/>
      <c r="M198" s="70">
        <f>M199+M200</f>
        <v>1778711.68</v>
      </c>
      <c r="N198" s="70">
        <f>N199+N200</f>
        <v>316707.25</v>
      </c>
      <c r="O198" s="75">
        <f t="shared" si="16"/>
        <v>1462004.43</v>
      </c>
      <c r="P198" s="20"/>
      <c r="Q198" s="20"/>
      <c r="R198" s="11"/>
    </row>
    <row r="199" spans="1:18" s="5" customFormat="1">
      <c r="A199" s="26" t="s">
        <v>75</v>
      </c>
      <c r="B199" s="66"/>
      <c r="C199" s="66"/>
      <c r="D199" s="66"/>
      <c r="E199" s="66"/>
      <c r="F199" s="67" t="s">
        <v>37</v>
      </c>
      <c r="G199" s="68" t="s">
        <v>32</v>
      </c>
      <c r="H199" s="108" t="s">
        <v>145</v>
      </c>
      <c r="I199" s="68" t="s">
        <v>98</v>
      </c>
      <c r="J199" s="69">
        <v>211</v>
      </c>
      <c r="K199" s="66"/>
      <c r="L199" s="66"/>
      <c r="M199" s="70">
        <v>1366138</v>
      </c>
      <c r="N199" s="70">
        <v>247713.76</v>
      </c>
      <c r="O199" s="75">
        <f t="shared" si="16"/>
        <v>1118424.24</v>
      </c>
      <c r="P199" s="20"/>
      <c r="Q199" s="20"/>
      <c r="R199" s="11"/>
    </row>
    <row r="200" spans="1:18" s="5" customFormat="1">
      <c r="A200" s="26" t="s">
        <v>85</v>
      </c>
      <c r="B200" s="66"/>
      <c r="C200" s="66"/>
      <c r="D200" s="66"/>
      <c r="E200" s="66"/>
      <c r="F200" s="67" t="s">
        <v>37</v>
      </c>
      <c r="G200" s="68" t="s">
        <v>32</v>
      </c>
      <c r="H200" s="108" t="s">
        <v>145</v>
      </c>
      <c r="I200" s="68" t="s">
        <v>98</v>
      </c>
      <c r="J200" s="69" t="s">
        <v>76</v>
      </c>
      <c r="K200" s="66"/>
      <c r="L200" s="66"/>
      <c r="M200" s="70">
        <v>412573.68</v>
      </c>
      <c r="N200" s="70">
        <v>68993.490000000005</v>
      </c>
      <c r="O200" s="75">
        <f t="shared" si="16"/>
        <v>343580.19</v>
      </c>
      <c r="P200" s="20"/>
      <c r="Q200" s="20"/>
      <c r="R200" s="11"/>
    </row>
    <row r="201" spans="1:18" s="5" customFormat="1" ht="25.5">
      <c r="A201" s="27" t="s">
        <v>57</v>
      </c>
      <c r="B201" s="66"/>
      <c r="C201" s="66"/>
      <c r="D201" s="66"/>
      <c r="E201" s="66"/>
      <c r="F201" s="67" t="s">
        <v>37</v>
      </c>
      <c r="G201" s="68" t="s">
        <v>32</v>
      </c>
      <c r="H201" s="108" t="s">
        <v>145</v>
      </c>
      <c r="I201" s="68" t="s">
        <v>54</v>
      </c>
      <c r="J201" s="69"/>
      <c r="K201" s="66"/>
      <c r="L201" s="66"/>
      <c r="M201" s="70">
        <f>M202</f>
        <v>391200</v>
      </c>
      <c r="N201" s="70">
        <f>N202</f>
        <v>138646.47999999998</v>
      </c>
      <c r="O201" s="75">
        <f t="shared" si="16"/>
        <v>252553.52000000002</v>
      </c>
      <c r="P201" s="20"/>
      <c r="Q201" s="20"/>
      <c r="R201" s="11"/>
    </row>
    <row r="202" spans="1:18" s="5" customFormat="1" ht="24" customHeight="1">
      <c r="A202" s="27" t="s">
        <v>58</v>
      </c>
      <c r="B202" s="66"/>
      <c r="C202" s="66"/>
      <c r="D202" s="66"/>
      <c r="E202" s="66"/>
      <c r="F202" s="67" t="s">
        <v>37</v>
      </c>
      <c r="G202" s="68" t="s">
        <v>32</v>
      </c>
      <c r="H202" s="108" t="s">
        <v>145</v>
      </c>
      <c r="I202" s="68" t="s">
        <v>55</v>
      </c>
      <c r="J202" s="69"/>
      <c r="K202" s="66"/>
      <c r="L202" s="66"/>
      <c r="M202" s="70">
        <f>SUM(M203:M213)</f>
        <v>391200</v>
      </c>
      <c r="N202" s="70">
        <f>SUM(N203:N213)</f>
        <v>138646.47999999998</v>
      </c>
      <c r="O202" s="70">
        <f>SUM(O203:O213)</f>
        <v>252553.52</v>
      </c>
      <c r="P202" s="20"/>
      <c r="Q202" s="20"/>
      <c r="R202" s="11"/>
    </row>
    <row r="203" spans="1:18" s="5" customFormat="1">
      <c r="A203" s="27" t="s">
        <v>77</v>
      </c>
      <c r="B203" s="66"/>
      <c r="C203" s="66"/>
      <c r="D203" s="66"/>
      <c r="E203" s="66"/>
      <c r="F203" s="67" t="s">
        <v>37</v>
      </c>
      <c r="G203" s="68" t="s">
        <v>32</v>
      </c>
      <c r="H203" s="108" t="s">
        <v>145</v>
      </c>
      <c r="I203" s="68" t="s">
        <v>94</v>
      </c>
      <c r="J203" s="69" t="s">
        <v>78</v>
      </c>
      <c r="K203" s="66"/>
      <c r="L203" s="66"/>
      <c r="M203" s="70">
        <v>20000</v>
      </c>
      <c r="N203" s="70">
        <v>5027.6000000000004</v>
      </c>
      <c r="O203" s="75">
        <f t="shared" ref="O203:O215" si="18">M203-N203</f>
        <v>14972.4</v>
      </c>
      <c r="P203" s="20"/>
      <c r="Q203" s="20"/>
      <c r="R203" s="11"/>
    </row>
    <row r="204" spans="1:18" s="5" customFormat="1">
      <c r="A204" s="27" t="s">
        <v>86</v>
      </c>
      <c r="B204" s="66"/>
      <c r="C204" s="66"/>
      <c r="D204" s="66"/>
      <c r="E204" s="66"/>
      <c r="F204" s="67" t="s">
        <v>37</v>
      </c>
      <c r="G204" s="68" t="s">
        <v>32</v>
      </c>
      <c r="H204" s="108" t="s">
        <v>145</v>
      </c>
      <c r="I204" s="68" t="s">
        <v>94</v>
      </c>
      <c r="J204" s="69" t="s">
        <v>82</v>
      </c>
      <c r="K204" s="66"/>
      <c r="L204" s="66"/>
      <c r="M204" s="70">
        <v>39000</v>
      </c>
      <c r="N204" s="70">
        <v>0</v>
      </c>
      <c r="O204" s="75">
        <f t="shared" si="18"/>
        <v>39000</v>
      </c>
      <c r="P204" s="20"/>
      <c r="Q204" s="20"/>
      <c r="R204" s="11"/>
    </row>
    <row r="205" spans="1:18" s="5" customFormat="1">
      <c r="A205" s="27" t="s">
        <v>125</v>
      </c>
      <c r="B205" s="66"/>
      <c r="C205" s="66"/>
      <c r="D205" s="66"/>
      <c r="E205" s="66"/>
      <c r="F205" s="67" t="s">
        <v>37</v>
      </c>
      <c r="G205" s="68" t="s">
        <v>32</v>
      </c>
      <c r="H205" s="108" t="s">
        <v>145</v>
      </c>
      <c r="I205" s="68" t="s">
        <v>94</v>
      </c>
      <c r="J205" s="69" t="s">
        <v>109</v>
      </c>
      <c r="K205" s="66"/>
      <c r="L205" s="66"/>
      <c r="M205" s="70">
        <v>0</v>
      </c>
      <c r="N205" s="70">
        <v>0</v>
      </c>
      <c r="O205" s="75">
        <f t="shared" si="18"/>
        <v>0</v>
      </c>
      <c r="P205" s="20"/>
      <c r="Q205" s="20"/>
      <c r="R205" s="11"/>
    </row>
    <row r="206" spans="1:18">
      <c r="A206" s="27" t="s">
        <v>79</v>
      </c>
      <c r="B206" s="53"/>
      <c r="C206" s="53"/>
      <c r="D206" s="53"/>
      <c r="E206" s="53"/>
      <c r="F206" s="67" t="s">
        <v>37</v>
      </c>
      <c r="G206" s="68" t="s">
        <v>32</v>
      </c>
      <c r="H206" s="108" t="s">
        <v>145</v>
      </c>
      <c r="I206" s="55" t="s">
        <v>190</v>
      </c>
      <c r="J206" s="58" t="s">
        <v>80</v>
      </c>
      <c r="K206" s="53"/>
      <c r="L206" s="53"/>
      <c r="M206" s="56">
        <v>271000</v>
      </c>
      <c r="N206" s="56">
        <v>107477.12</v>
      </c>
      <c r="O206" s="75">
        <f t="shared" si="18"/>
        <v>163522.88</v>
      </c>
      <c r="P206" s="18"/>
      <c r="Q206" s="18"/>
      <c r="R206" s="8"/>
    </row>
    <row r="207" spans="1:18">
      <c r="A207" s="27" t="s">
        <v>79</v>
      </c>
      <c r="B207" s="53"/>
      <c r="C207" s="53"/>
      <c r="D207" s="53"/>
      <c r="E207" s="53"/>
      <c r="F207" s="67" t="s">
        <v>37</v>
      </c>
      <c r="G207" s="68" t="s">
        <v>32</v>
      </c>
      <c r="H207" s="108" t="s">
        <v>145</v>
      </c>
      <c r="I207" s="55" t="s">
        <v>88</v>
      </c>
      <c r="J207" s="58" t="s">
        <v>80</v>
      </c>
      <c r="K207" s="53"/>
      <c r="L207" s="53"/>
      <c r="M207" s="56">
        <v>2000</v>
      </c>
      <c r="N207" s="56">
        <v>1197.76</v>
      </c>
      <c r="O207" s="75">
        <f t="shared" si="18"/>
        <v>802.24</v>
      </c>
      <c r="P207" s="18"/>
      <c r="Q207" s="18"/>
      <c r="R207" s="8"/>
    </row>
    <row r="208" spans="1:18" s="5" customFormat="1" hidden="1">
      <c r="A208" s="27" t="s">
        <v>92</v>
      </c>
      <c r="B208" s="66"/>
      <c r="C208" s="66"/>
      <c r="D208" s="66"/>
      <c r="E208" s="66"/>
      <c r="F208" s="67" t="s">
        <v>37</v>
      </c>
      <c r="G208" s="68" t="s">
        <v>32</v>
      </c>
      <c r="H208" s="108" t="s">
        <v>145</v>
      </c>
      <c r="I208" s="68" t="s">
        <v>88</v>
      </c>
      <c r="J208" s="69" t="s">
        <v>81</v>
      </c>
      <c r="K208" s="66"/>
      <c r="L208" s="66"/>
      <c r="M208" s="70"/>
      <c r="N208" s="70"/>
      <c r="O208" s="75">
        <f t="shared" si="18"/>
        <v>0</v>
      </c>
      <c r="P208" s="20"/>
      <c r="Q208" s="20"/>
      <c r="R208" s="11"/>
    </row>
    <row r="209" spans="1:18" s="5" customFormat="1">
      <c r="A209" s="26" t="s">
        <v>92</v>
      </c>
      <c r="B209" s="66"/>
      <c r="C209" s="66"/>
      <c r="D209" s="66"/>
      <c r="E209" s="66"/>
      <c r="F209" s="67" t="s">
        <v>37</v>
      </c>
      <c r="G209" s="68" t="s">
        <v>32</v>
      </c>
      <c r="H209" s="108" t="s">
        <v>145</v>
      </c>
      <c r="I209" s="68" t="s">
        <v>88</v>
      </c>
      <c r="J209" s="69" t="s">
        <v>81</v>
      </c>
      <c r="K209" s="66"/>
      <c r="L209" s="66"/>
      <c r="M209" s="70">
        <v>25000</v>
      </c>
      <c r="N209" s="70">
        <v>3000</v>
      </c>
      <c r="O209" s="75">
        <f t="shared" si="18"/>
        <v>22000</v>
      </c>
      <c r="P209" s="20"/>
      <c r="Q209" s="20"/>
      <c r="R209" s="11"/>
    </row>
    <row r="210" spans="1:18" s="5" customFormat="1">
      <c r="A210" s="27" t="s">
        <v>10</v>
      </c>
      <c r="B210" s="66"/>
      <c r="C210" s="66"/>
      <c r="D210" s="66"/>
      <c r="E210" s="66"/>
      <c r="F210" s="67" t="s">
        <v>37</v>
      </c>
      <c r="G210" s="68" t="s">
        <v>32</v>
      </c>
      <c r="H210" s="108" t="s">
        <v>145</v>
      </c>
      <c r="I210" s="68" t="s">
        <v>88</v>
      </c>
      <c r="J210" s="69" t="s">
        <v>82</v>
      </c>
      <c r="K210" s="66"/>
      <c r="L210" s="66"/>
      <c r="M210" s="70">
        <v>7500</v>
      </c>
      <c r="N210" s="70">
        <v>7500</v>
      </c>
      <c r="O210" s="75">
        <f t="shared" si="18"/>
        <v>0</v>
      </c>
      <c r="P210" s="20"/>
      <c r="Q210" s="20"/>
      <c r="R210" s="11"/>
    </row>
    <row r="211" spans="1:18" s="5" customFormat="1">
      <c r="A211" s="57" t="s">
        <v>125</v>
      </c>
      <c r="B211" s="66"/>
      <c r="C211" s="66"/>
      <c r="D211" s="66"/>
      <c r="E211" s="66"/>
      <c r="F211" s="67" t="s">
        <v>37</v>
      </c>
      <c r="G211" s="68" t="s">
        <v>32</v>
      </c>
      <c r="H211" s="108" t="s">
        <v>145</v>
      </c>
      <c r="I211" s="68" t="s">
        <v>88</v>
      </c>
      <c r="J211" s="69" t="s">
        <v>109</v>
      </c>
      <c r="K211" s="66"/>
      <c r="L211" s="66"/>
      <c r="M211" s="70">
        <v>14500</v>
      </c>
      <c r="N211" s="70">
        <v>14444</v>
      </c>
      <c r="O211" s="75">
        <f t="shared" si="18"/>
        <v>56</v>
      </c>
      <c r="P211" s="20"/>
      <c r="Q211" s="20"/>
      <c r="R211" s="11"/>
    </row>
    <row r="212" spans="1:18" s="5" customFormat="1">
      <c r="A212" s="27" t="s">
        <v>83</v>
      </c>
      <c r="B212" s="66"/>
      <c r="C212" s="66"/>
      <c r="D212" s="66"/>
      <c r="E212" s="66"/>
      <c r="F212" s="67" t="s">
        <v>37</v>
      </c>
      <c r="G212" s="68" t="s">
        <v>32</v>
      </c>
      <c r="H212" s="108" t="s">
        <v>145</v>
      </c>
      <c r="I212" s="68" t="s">
        <v>88</v>
      </c>
      <c r="J212" s="69" t="s">
        <v>181</v>
      </c>
      <c r="K212" s="66"/>
      <c r="L212" s="66"/>
      <c r="M212" s="70">
        <v>12200</v>
      </c>
      <c r="N212" s="70">
        <v>0</v>
      </c>
      <c r="O212" s="75">
        <f t="shared" si="18"/>
        <v>12200</v>
      </c>
      <c r="P212" s="20"/>
      <c r="Q212" s="20"/>
      <c r="R212" s="11"/>
    </row>
    <row r="213" spans="1:18" s="5" customFormat="1" hidden="1">
      <c r="A213" s="27" t="s">
        <v>172</v>
      </c>
      <c r="B213" s="66"/>
      <c r="C213" s="66"/>
      <c r="D213" s="66"/>
      <c r="E213" s="66"/>
      <c r="F213" s="67" t="s">
        <v>37</v>
      </c>
      <c r="G213" s="68" t="s">
        <v>32</v>
      </c>
      <c r="H213" s="108" t="s">
        <v>145</v>
      </c>
      <c r="I213" s="68" t="s">
        <v>46</v>
      </c>
      <c r="J213" s="69" t="s">
        <v>153</v>
      </c>
      <c r="K213" s="66"/>
      <c r="L213" s="66"/>
      <c r="M213" s="70"/>
      <c r="N213" s="70"/>
      <c r="O213" s="75">
        <f t="shared" si="18"/>
        <v>0</v>
      </c>
      <c r="P213" s="20"/>
      <c r="Q213" s="20"/>
      <c r="R213" s="11"/>
    </row>
    <row r="214" spans="1:18" s="5" customFormat="1" hidden="1">
      <c r="A214" s="65" t="s">
        <v>52</v>
      </c>
      <c r="B214" s="66"/>
      <c r="C214" s="66"/>
      <c r="D214" s="66"/>
      <c r="E214" s="66"/>
      <c r="F214" s="67" t="s">
        <v>37</v>
      </c>
      <c r="G214" s="68" t="s">
        <v>32</v>
      </c>
      <c r="H214" s="108" t="s">
        <v>145</v>
      </c>
      <c r="I214" s="68" t="s">
        <v>51</v>
      </c>
      <c r="J214" s="69"/>
      <c r="K214" s="66"/>
      <c r="L214" s="66"/>
      <c r="M214" s="70">
        <f>M215</f>
        <v>0</v>
      </c>
      <c r="N214" s="70">
        <f>N215</f>
        <v>0</v>
      </c>
      <c r="O214" s="75">
        <f t="shared" si="18"/>
        <v>0</v>
      </c>
      <c r="P214" s="20"/>
      <c r="Q214" s="20"/>
      <c r="R214" s="11"/>
    </row>
    <row r="215" spans="1:18" s="5" customFormat="1" hidden="1">
      <c r="A215" s="57" t="s">
        <v>59</v>
      </c>
      <c r="B215" s="66"/>
      <c r="C215" s="66"/>
      <c r="D215" s="66"/>
      <c r="E215" s="66"/>
      <c r="F215" s="67" t="s">
        <v>37</v>
      </c>
      <c r="G215" s="68" t="s">
        <v>32</v>
      </c>
      <c r="H215" s="108" t="s">
        <v>145</v>
      </c>
      <c r="I215" s="68" t="s">
        <v>56</v>
      </c>
      <c r="J215" s="69"/>
      <c r="K215" s="66"/>
      <c r="L215" s="66"/>
      <c r="M215" s="70"/>
      <c r="N215" s="70"/>
      <c r="O215" s="75">
        <f t="shared" si="18"/>
        <v>0</v>
      </c>
      <c r="P215" s="20"/>
      <c r="Q215" s="20"/>
      <c r="R215" s="11"/>
    </row>
    <row r="216" spans="1:18" s="5" customFormat="1" ht="25.5" hidden="1">
      <c r="A216" s="65" t="s">
        <v>73</v>
      </c>
      <c r="B216" s="66"/>
      <c r="C216" s="66"/>
      <c r="D216" s="66"/>
      <c r="E216" s="66"/>
      <c r="F216" s="67" t="s">
        <v>37</v>
      </c>
      <c r="G216" s="68" t="s">
        <v>32</v>
      </c>
      <c r="H216" s="108" t="s">
        <v>145</v>
      </c>
      <c r="I216" s="68"/>
      <c r="J216" s="70"/>
      <c r="K216" s="66"/>
      <c r="L216" s="66"/>
      <c r="M216" s="70"/>
      <c r="N216" s="70"/>
      <c r="O216" s="75">
        <f t="shared" ref="O216:O223" si="19">N216+M216</f>
        <v>0</v>
      </c>
      <c r="P216" s="20"/>
      <c r="Q216" s="20"/>
      <c r="R216" s="11"/>
    </row>
    <row r="217" spans="1:18" s="5" customFormat="1" hidden="1">
      <c r="A217" s="65" t="s">
        <v>64</v>
      </c>
      <c r="B217" s="66"/>
      <c r="C217" s="66"/>
      <c r="D217" s="66"/>
      <c r="E217" s="66"/>
      <c r="F217" s="67" t="s">
        <v>37</v>
      </c>
      <c r="G217" s="68" t="s">
        <v>32</v>
      </c>
      <c r="H217" s="108" t="s">
        <v>145</v>
      </c>
      <c r="I217" s="68" t="s">
        <v>27</v>
      </c>
      <c r="J217" s="70"/>
      <c r="K217" s="66"/>
      <c r="L217" s="66"/>
      <c r="M217" s="70"/>
      <c r="N217" s="70"/>
      <c r="O217" s="75">
        <f t="shared" si="19"/>
        <v>0</v>
      </c>
      <c r="P217" s="20"/>
      <c r="Q217" s="20"/>
      <c r="R217" s="11"/>
    </row>
    <row r="218" spans="1:18" s="5" customFormat="1" hidden="1">
      <c r="A218" s="65" t="s">
        <v>44</v>
      </c>
      <c r="B218" s="66"/>
      <c r="C218" s="66"/>
      <c r="D218" s="66"/>
      <c r="E218" s="66"/>
      <c r="F218" s="67" t="s">
        <v>37</v>
      </c>
      <c r="G218" s="68" t="s">
        <v>32</v>
      </c>
      <c r="H218" s="108" t="s">
        <v>145</v>
      </c>
      <c r="I218" s="68" t="s">
        <v>46</v>
      </c>
      <c r="J218" s="70"/>
      <c r="K218" s="66"/>
      <c r="L218" s="66"/>
      <c r="M218" s="70"/>
      <c r="N218" s="70"/>
      <c r="O218" s="75">
        <f t="shared" si="19"/>
        <v>0</v>
      </c>
      <c r="P218" s="20"/>
      <c r="Q218" s="20"/>
      <c r="R218" s="11"/>
    </row>
    <row r="219" spans="1:18" s="5" customFormat="1" ht="25.5" hidden="1">
      <c r="A219" s="65" t="s">
        <v>91</v>
      </c>
      <c r="B219" s="66"/>
      <c r="C219" s="66"/>
      <c r="D219" s="66"/>
      <c r="E219" s="66"/>
      <c r="F219" s="67" t="s">
        <v>37</v>
      </c>
      <c r="G219" s="68" t="s">
        <v>32</v>
      </c>
      <c r="H219" s="108" t="s">
        <v>145</v>
      </c>
      <c r="I219" s="68" t="s">
        <v>46</v>
      </c>
      <c r="J219" s="69">
        <v>251</v>
      </c>
      <c r="K219" s="66"/>
      <c r="L219" s="66"/>
      <c r="M219" s="70"/>
      <c r="N219" s="70"/>
      <c r="O219" s="75">
        <f t="shared" si="19"/>
        <v>0</v>
      </c>
      <c r="P219" s="20"/>
      <c r="Q219" s="20"/>
      <c r="R219" s="11"/>
    </row>
    <row r="220" spans="1:18" s="5" customFormat="1" ht="25.5" hidden="1">
      <c r="A220" s="65" t="s">
        <v>65</v>
      </c>
      <c r="B220" s="66"/>
      <c r="C220" s="66"/>
      <c r="D220" s="66"/>
      <c r="E220" s="66"/>
      <c r="F220" s="67" t="s">
        <v>37</v>
      </c>
      <c r="G220" s="68" t="s">
        <v>32</v>
      </c>
      <c r="H220" s="108" t="s">
        <v>145</v>
      </c>
      <c r="I220" s="68"/>
      <c r="J220" s="69"/>
      <c r="K220" s="66"/>
      <c r="L220" s="66"/>
      <c r="M220" s="70"/>
      <c r="N220" s="70"/>
      <c r="O220" s="75">
        <f t="shared" si="19"/>
        <v>0</v>
      </c>
      <c r="P220" s="20"/>
      <c r="Q220" s="20"/>
      <c r="R220" s="11"/>
    </row>
    <row r="221" spans="1:18" s="5" customFormat="1" ht="25.5" hidden="1">
      <c r="A221" s="65" t="s">
        <v>63</v>
      </c>
      <c r="B221" s="66"/>
      <c r="C221" s="66"/>
      <c r="D221" s="66"/>
      <c r="E221" s="66"/>
      <c r="F221" s="67" t="s">
        <v>37</v>
      </c>
      <c r="G221" s="68" t="s">
        <v>32</v>
      </c>
      <c r="H221" s="108" t="s">
        <v>145</v>
      </c>
      <c r="I221" s="68"/>
      <c r="J221" s="69"/>
      <c r="K221" s="66"/>
      <c r="L221" s="66"/>
      <c r="M221" s="70"/>
      <c r="N221" s="70"/>
      <c r="O221" s="75">
        <f t="shared" si="19"/>
        <v>0</v>
      </c>
      <c r="P221" s="20"/>
      <c r="Q221" s="20"/>
      <c r="R221" s="11"/>
    </row>
    <row r="222" spans="1:18" s="5" customFormat="1" ht="25.5" hidden="1">
      <c r="A222" s="27" t="s">
        <v>57</v>
      </c>
      <c r="B222" s="66"/>
      <c r="C222" s="66"/>
      <c r="D222" s="66"/>
      <c r="E222" s="66"/>
      <c r="F222" s="67" t="s">
        <v>37</v>
      </c>
      <c r="G222" s="68" t="s">
        <v>32</v>
      </c>
      <c r="H222" s="108" t="s">
        <v>145</v>
      </c>
      <c r="I222" s="68" t="s">
        <v>54</v>
      </c>
      <c r="J222" s="69"/>
      <c r="K222" s="66"/>
      <c r="L222" s="66"/>
      <c r="M222" s="70"/>
      <c r="N222" s="70"/>
      <c r="O222" s="75">
        <f t="shared" si="19"/>
        <v>0</v>
      </c>
      <c r="P222" s="20"/>
      <c r="Q222" s="20"/>
      <c r="R222" s="11"/>
    </row>
    <row r="223" spans="1:18" s="5" customFormat="1" ht="25.5" hidden="1">
      <c r="A223" s="27" t="s">
        <v>58</v>
      </c>
      <c r="B223" s="66"/>
      <c r="C223" s="66"/>
      <c r="D223" s="66"/>
      <c r="E223" s="66"/>
      <c r="F223" s="67" t="s">
        <v>37</v>
      </c>
      <c r="G223" s="68" t="s">
        <v>32</v>
      </c>
      <c r="H223" s="108" t="s">
        <v>145</v>
      </c>
      <c r="I223" s="68" t="s">
        <v>55</v>
      </c>
      <c r="J223" s="69"/>
      <c r="K223" s="66"/>
      <c r="L223" s="66"/>
      <c r="M223" s="70"/>
      <c r="N223" s="70"/>
      <c r="O223" s="75">
        <f t="shared" si="19"/>
        <v>0</v>
      </c>
      <c r="P223" s="20"/>
      <c r="Q223" s="20"/>
      <c r="R223" s="11"/>
    </row>
    <row r="224" spans="1:18" s="5" customFormat="1">
      <c r="A224" s="27" t="s">
        <v>10</v>
      </c>
      <c r="B224" s="66"/>
      <c r="C224" s="66"/>
      <c r="D224" s="66"/>
      <c r="E224" s="66"/>
      <c r="F224" s="67" t="s">
        <v>37</v>
      </c>
      <c r="G224" s="68" t="s">
        <v>32</v>
      </c>
      <c r="H224" s="108" t="s">
        <v>145</v>
      </c>
      <c r="I224" s="68" t="s">
        <v>56</v>
      </c>
      <c r="J224" s="69"/>
      <c r="K224" s="66"/>
      <c r="L224" s="66"/>
      <c r="M224" s="70">
        <v>5000</v>
      </c>
      <c r="N224" s="70">
        <v>514.21</v>
      </c>
      <c r="O224" s="75">
        <f>M224-N224</f>
        <v>4485.79</v>
      </c>
      <c r="P224" s="20"/>
      <c r="Q224" s="20"/>
      <c r="R224" s="11"/>
    </row>
    <row r="225" spans="1:18">
      <c r="A225" s="57" t="s">
        <v>10</v>
      </c>
      <c r="B225" s="53"/>
      <c r="C225" s="53"/>
      <c r="D225" s="53"/>
      <c r="E225" s="53"/>
      <c r="F225" s="67" t="s">
        <v>37</v>
      </c>
      <c r="G225" s="68" t="s">
        <v>32</v>
      </c>
      <c r="H225" s="108" t="s">
        <v>145</v>
      </c>
      <c r="I225" s="55" t="s">
        <v>154</v>
      </c>
      <c r="J225" s="58" t="s">
        <v>179</v>
      </c>
      <c r="K225" s="53"/>
      <c r="L225" s="53"/>
      <c r="M225" s="56">
        <v>5000</v>
      </c>
      <c r="N225" s="56">
        <v>514.21</v>
      </c>
      <c r="O225" s="75">
        <f t="shared" ref="O225:O247" si="20">M225-N225</f>
        <v>4485.79</v>
      </c>
      <c r="P225" s="18"/>
      <c r="Q225" s="18"/>
      <c r="R225" s="8"/>
    </row>
    <row r="226" spans="1:18" hidden="1">
      <c r="A226" s="57" t="s">
        <v>10</v>
      </c>
      <c r="B226" s="53"/>
      <c r="C226" s="53"/>
      <c r="D226" s="53"/>
      <c r="E226" s="53"/>
      <c r="F226" s="67" t="s">
        <v>37</v>
      </c>
      <c r="G226" s="68" t="s">
        <v>32</v>
      </c>
      <c r="H226" s="108" t="s">
        <v>145</v>
      </c>
      <c r="I226" s="55" t="s">
        <v>154</v>
      </c>
      <c r="J226" s="58" t="s">
        <v>87</v>
      </c>
      <c r="K226" s="53"/>
      <c r="L226" s="53"/>
      <c r="M226" s="56">
        <v>0</v>
      </c>
      <c r="N226" s="56">
        <v>0</v>
      </c>
      <c r="O226" s="75">
        <f t="shared" si="20"/>
        <v>0</v>
      </c>
      <c r="P226" s="18"/>
      <c r="Q226" s="18"/>
      <c r="R226" s="8"/>
    </row>
    <row r="227" spans="1:18" ht="25.5">
      <c r="A227" s="57" t="s">
        <v>65</v>
      </c>
      <c r="B227" s="53">
        <v>3</v>
      </c>
      <c r="C227" s="53">
        <v>801</v>
      </c>
      <c r="D227" s="53">
        <v>820000</v>
      </c>
      <c r="E227" s="53"/>
      <c r="F227" s="67" t="s">
        <v>37</v>
      </c>
      <c r="G227" s="68" t="s">
        <v>32</v>
      </c>
      <c r="H227" s="108" t="s">
        <v>148</v>
      </c>
      <c r="I227" s="55"/>
      <c r="J227" s="58"/>
      <c r="K227" s="53"/>
      <c r="L227" s="53"/>
      <c r="M227" s="56">
        <f t="shared" ref="M227:N229" si="21">M228</f>
        <v>69800</v>
      </c>
      <c r="N227" s="56">
        <f>N228</f>
        <v>9986</v>
      </c>
      <c r="O227" s="75">
        <f t="shared" si="20"/>
        <v>59814</v>
      </c>
      <c r="P227" s="18"/>
      <c r="Q227" s="18"/>
      <c r="R227" s="8"/>
    </row>
    <row r="228" spans="1:18" ht="25.5">
      <c r="A228" s="57" t="s">
        <v>63</v>
      </c>
      <c r="B228" s="53">
        <v>3</v>
      </c>
      <c r="C228" s="53">
        <v>801</v>
      </c>
      <c r="D228" s="53">
        <v>820026</v>
      </c>
      <c r="E228" s="53"/>
      <c r="F228" s="67" t="s">
        <v>37</v>
      </c>
      <c r="G228" s="68" t="s">
        <v>32</v>
      </c>
      <c r="H228" s="108" t="s">
        <v>147</v>
      </c>
      <c r="I228" s="55"/>
      <c r="J228" s="58"/>
      <c r="K228" s="53"/>
      <c r="L228" s="53"/>
      <c r="M228" s="56">
        <f t="shared" si="21"/>
        <v>69800</v>
      </c>
      <c r="N228" s="56">
        <f t="shared" si="21"/>
        <v>9986</v>
      </c>
      <c r="O228" s="75">
        <f t="shared" si="20"/>
        <v>59814</v>
      </c>
      <c r="P228" s="18"/>
      <c r="Q228" s="18"/>
      <c r="R228" s="8"/>
    </row>
    <row r="229" spans="1:18" ht="25.5">
      <c r="A229" s="57" t="s">
        <v>57</v>
      </c>
      <c r="B229" s="53">
        <v>3</v>
      </c>
      <c r="C229" s="53">
        <v>801</v>
      </c>
      <c r="D229" s="53">
        <v>820026</v>
      </c>
      <c r="E229" s="53"/>
      <c r="F229" s="67" t="s">
        <v>37</v>
      </c>
      <c r="G229" s="68" t="s">
        <v>32</v>
      </c>
      <c r="H229" s="108" t="s">
        <v>147</v>
      </c>
      <c r="I229" s="55" t="s">
        <v>54</v>
      </c>
      <c r="J229" s="58"/>
      <c r="K229" s="53"/>
      <c r="L229" s="53"/>
      <c r="M229" s="56">
        <f t="shared" si="21"/>
        <v>69800</v>
      </c>
      <c r="N229" s="56">
        <f t="shared" si="21"/>
        <v>9986</v>
      </c>
      <c r="O229" s="75">
        <f t="shared" si="20"/>
        <v>59814</v>
      </c>
      <c r="P229" s="18"/>
      <c r="Q229" s="18"/>
      <c r="R229" s="8"/>
    </row>
    <row r="230" spans="1:18" ht="25.5">
      <c r="A230" s="57" t="s">
        <v>58</v>
      </c>
      <c r="B230" s="53">
        <v>3</v>
      </c>
      <c r="C230" s="53">
        <v>801</v>
      </c>
      <c r="D230" s="53">
        <v>820026</v>
      </c>
      <c r="E230" s="53"/>
      <c r="F230" s="67" t="s">
        <v>37</v>
      </c>
      <c r="G230" s="68" t="s">
        <v>32</v>
      </c>
      <c r="H230" s="108" t="s">
        <v>147</v>
      </c>
      <c r="I230" s="55" t="s">
        <v>55</v>
      </c>
      <c r="J230" s="58"/>
      <c r="K230" s="53"/>
      <c r="L230" s="53"/>
      <c r="M230" s="56">
        <f>M231+M233</f>
        <v>69800</v>
      </c>
      <c r="N230" s="56">
        <f>N232+N231+N233</f>
        <v>9986</v>
      </c>
      <c r="O230" s="75">
        <f t="shared" si="20"/>
        <v>59814</v>
      </c>
      <c r="P230" s="18"/>
      <c r="Q230" s="18"/>
      <c r="R230" s="8"/>
    </row>
    <row r="231" spans="1:18" hidden="1">
      <c r="A231" s="57" t="s">
        <v>10</v>
      </c>
      <c r="B231" s="53"/>
      <c r="C231" s="53"/>
      <c r="D231" s="53"/>
      <c r="E231" s="53"/>
      <c r="F231" s="67" t="s">
        <v>37</v>
      </c>
      <c r="G231" s="68" t="s">
        <v>32</v>
      </c>
      <c r="H231" s="108" t="s">
        <v>147</v>
      </c>
      <c r="I231" s="55" t="s">
        <v>88</v>
      </c>
      <c r="J231" s="58" t="s">
        <v>82</v>
      </c>
      <c r="K231" s="53"/>
      <c r="L231" s="53"/>
      <c r="M231" s="56">
        <v>0</v>
      </c>
      <c r="N231" s="56">
        <v>0</v>
      </c>
      <c r="O231" s="75">
        <f t="shared" si="20"/>
        <v>0</v>
      </c>
      <c r="P231" s="18"/>
      <c r="Q231" s="18"/>
      <c r="R231" s="8"/>
    </row>
    <row r="232" spans="1:18" hidden="1">
      <c r="A232" s="57" t="s">
        <v>10</v>
      </c>
      <c r="B232" s="53"/>
      <c r="C232" s="53"/>
      <c r="D232" s="53"/>
      <c r="E232" s="53"/>
      <c r="F232" s="67" t="s">
        <v>37</v>
      </c>
      <c r="G232" s="68" t="s">
        <v>32</v>
      </c>
      <c r="H232" s="108" t="s">
        <v>147</v>
      </c>
      <c r="I232" s="55" t="s">
        <v>88</v>
      </c>
      <c r="J232" s="58" t="s">
        <v>182</v>
      </c>
      <c r="K232" s="53"/>
      <c r="L232" s="53"/>
      <c r="M232" s="56">
        <v>0</v>
      </c>
      <c r="N232" s="56"/>
      <c r="O232" s="75">
        <f t="shared" si="20"/>
        <v>0</v>
      </c>
      <c r="P232" s="18"/>
      <c r="Q232" s="18"/>
      <c r="R232" s="8"/>
    </row>
    <row r="233" spans="1:18">
      <c r="A233" s="57" t="s">
        <v>83</v>
      </c>
      <c r="B233" s="53"/>
      <c r="C233" s="53"/>
      <c r="D233" s="53"/>
      <c r="E233" s="53"/>
      <c r="F233" s="67" t="s">
        <v>37</v>
      </c>
      <c r="G233" s="68" t="s">
        <v>32</v>
      </c>
      <c r="H233" s="108" t="s">
        <v>147</v>
      </c>
      <c r="I233" s="55" t="s">
        <v>88</v>
      </c>
      <c r="J233" s="58" t="s">
        <v>207</v>
      </c>
      <c r="K233" s="53"/>
      <c r="L233" s="53"/>
      <c r="M233" s="56">
        <v>69800</v>
      </c>
      <c r="N233" s="56">
        <v>9986</v>
      </c>
      <c r="O233" s="75">
        <f t="shared" si="20"/>
        <v>59814</v>
      </c>
      <c r="P233" s="18"/>
      <c r="Q233" s="18"/>
      <c r="R233" s="8"/>
    </row>
    <row r="234" spans="1:18" s="2" customFormat="1" ht="25.5" hidden="1">
      <c r="A234" s="28" t="s">
        <v>157</v>
      </c>
      <c r="B234" s="50"/>
      <c r="C234" s="50"/>
      <c r="D234" s="50"/>
      <c r="E234" s="50"/>
      <c r="F234" s="47" t="s">
        <v>37</v>
      </c>
      <c r="G234" s="51" t="s">
        <v>32</v>
      </c>
      <c r="H234" s="92" t="s">
        <v>158</v>
      </c>
      <c r="I234" s="51"/>
      <c r="J234" s="59"/>
      <c r="K234" s="50"/>
      <c r="L234" s="50"/>
      <c r="M234" s="52">
        <f>M235+M236</f>
        <v>0</v>
      </c>
      <c r="N234" s="52">
        <f>N235+N236</f>
        <v>0</v>
      </c>
      <c r="O234" s="107"/>
      <c r="P234" s="17"/>
      <c r="Q234" s="17"/>
      <c r="R234" s="7"/>
    </row>
    <row r="235" spans="1:18" hidden="1">
      <c r="A235" s="26" t="s">
        <v>75</v>
      </c>
      <c r="B235" s="53"/>
      <c r="C235" s="53"/>
      <c r="D235" s="53"/>
      <c r="E235" s="53"/>
      <c r="F235" s="67" t="s">
        <v>37</v>
      </c>
      <c r="G235" s="68" t="s">
        <v>32</v>
      </c>
      <c r="H235" s="108" t="s">
        <v>158</v>
      </c>
      <c r="I235" s="55" t="s">
        <v>98</v>
      </c>
      <c r="J235" s="58" t="s">
        <v>90</v>
      </c>
      <c r="K235" s="53"/>
      <c r="L235" s="53"/>
      <c r="M235" s="56">
        <v>0</v>
      </c>
      <c r="N235" s="56"/>
      <c r="O235" s="75"/>
      <c r="P235" s="18"/>
      <c r="Q235" s="18"/>
      <c r="R235" s="8"/>
    </row>
    <row r="236" spans="1:18" hidden="1">
      <c r="A236" s="26" t="s">
        <v>85</v>
      </c>
      <c r="B236" s="53"/>
      <c r="C236" s="53"/>
      <c r="D236" s="53"/>
      <c r="E236" s="53"/>
      <c r="F236" s="67" t="s">
        <v>159</v>
      </c>
      <c r="G236" s="68" t="s">
        <v>32</v>
      </c>
      <c r="H236" s="108" t="s">
        <v>158</v>
      </c>
      <c r="I236" s="55" t="s">
        <v>160</v>
      </c>
      <c r="J236" s="58" t="s">
        <v>76</v>
      </c>
      <c r="K236" s="53"/>
      <c r="L236" s="53"/>
      <c r="M236" s="56"/>
      <c r="N236" s="56"/>
      <c r="O236" s="75"/>
      <c r="P236" s="18"/>
      <c r="Q236" s="18"/>
      <c r="R236" s="8"/>
    </row>
    <row r="237" spans="1:18" hidden="1">
      <c r="A237" s="57"/>
      <c r="B237" s="53"/>
      <c r="C237" s="53"/>
      <c r="D237" s="53"/>
      <c r="E237" s="53"/>
      <c r="F237" s="67"/>
      <c r="G237" s="68"/>
      <c r="H237" s="108"/>
      <c r="I237" s="55"/>
      <c r="J237" s="58"/>
      <c r="K237" s="53"/>
      <c r="L237" s="53"/>
      <c r="M237" s="56"/>
      <c r="N237" s="56"/>
      <c r="O237" s="75"/>
      <c r="P237" s="18"/>
      <c r="Q237" s="18"/>
      <c r="R237" s="8"/>
    </row>
    <row r="238" spans="1:18">
      <c r="A238" s="28" t="s">
        <v>16</v>
      </c>
      <c r="B238" s="50">
        <v>37532365</v>
      </c>
      <c r="C238" s="50">
        <v>46582364</v>
      </c>
      <c r="D238" s="50">
        <v>41659364</v>
      </c>
      <c r="E238" s="50">
        <v>39877294</v>
      </c>
      <c r="F238" s="47" t="s">
        <v>37</v>
      </c>
      <c r="G238" s="51" t="s">
        <v>35</v>
      </c>
      <c r="H238" s="51"/>
      <c r="I238" s="51"/>
      <c r="J238" s="59"/>
      <c r="K238" s="52">
        <f>K239</f>
        <v>0</v>
      </c>
      <c r="L238" s="52"/>
      <c r="M238" s="52">
        <f>M239+M245</f>
        <v>13780.44</v>
      </c>
      <c r="N238" s="52">
        <f>N239+N245</f>
        <v>3548.13</v>
      </c>
      <c r="O238" s="74">
        <f t="shared" si="20"/>
        <v>10232.310000000001</v>
      </c>
      <c r="P238" s="17"/>
      <c r="Q238" s="17"/>
      <c r="R238" s="8"/>
    </row>
    <row r="239" spans="1:18">
      <c r="A239" s="28" t="s">
        <v>17</v>
      </c>
      <c r="B239" s="50">
        <v>34192569</v>
      </c>
      <c r="C239" s="50">
        <v>43222569</v>
      </c>
      <c r="D239" s="50">
        <v>38319569</v>
      </c>
      <c r="E239" s="50">
        <v>36535494</v>
      </c>
      <c r="F239" s="47" t="s">
        <v>37</v>
      </c>
      <c r="G239" s="51" t="s">
        <v>36</v>
      </c>
      <c r="H239" s="51"/>
      <c r="I239" s="51"/>
      <c r="J239" s="59"/>
      <c r="K239" s="52">
        <f>K242</f>
        <v>0</v>
      </c>
      <c r="L239" s="52"/>
      <c r="M239" s="52">
        <f t="shared" ref="M239:N243" si="22">M240</f>
        <v>13780.44</v>
      </c>
      <c r="N239" s="52">
        <f t="shared" si="22"/>
        <v>3548.13</v>
      </c>
      <c r="O239" s="74">
        <f t="shared" si="20"/>
        <v>10232.310000000001</v>
      </c>
      <c r="P239" s="17"/>
      <c r="Q239" s="17"/>
      <c r="R239" s="8"/>
    </row>
    <row r="240" spans="1:18" ht="38.25">
      <c r="A240" s="26" t="s">
        <v>170</v>
      </c>
      <c r="B240" s="53"/>
      <c r="C240" s="53"/>
      <c r="D240" s="53"/>
      <c r="E240" s="53"/>
      <c r="F240" s="54" t="s">
        <v>37</v>
      </c>
      <c r="G240" s="55" t="s">
        <v>36</v>
      </c>
      <c r="H240" s="93" t="s">
        <v>149</v>
      </c>
      <c r="I240" s="55"/>
      <c r="J240" s="58"/>
      <c r="K240" s="56"/>
      <c r="L240" s="56"/>
      <c r="M240" s="56">
        <f t="shared" si="22"/>
        <v>13780.44</v>
      </c>
      <c r="N240" s="56">
        <f t="shared" si="22"/>
        <v>3548.13</v>
      </c>
      <c r="O240" s="75">
        <f t="shared" si="20"/>
        <v>10232.310000000001</v>
      </c>
      <c r="P240" s="18"/>
      <c r="Q240" s="18"/>
      <c r="R240" s="8"/>
    </row>
    <row r="241" spans="1:18" ht="63.75" customHeight="1">
      <c r="A241" s="62" t="s">
        <v>66</v>
      </c>
      <c r="B241" s="53"/>
      <c r="C241" s="53"/>
      <c r="D241" s="53"/>
      <c r="E241" s="53"/>
      <c r="F241" s="54" t="s">
        <v>37</v>
      </c>
      <c r="G241" s="55" t="s">
        <v>36</v>
      </c>
      <c r="H241" s="93" t="s">
        <v>208</v>
      </c>
      <c r="I241" s="55"/>
      <c r="J241" s="56"/>
      <c r="K241" s="56"/>
      <c r="L241" s="56"/>
      <c r="M241" s="56">
        <f t="shared" si="22"/>
        <v>13780.44</v>
      </c>
      <c r="N241" s="56">
        <f t="shared" si="22"/>
        <v>3548.13</v>
      </c>
      <c r="O241" s="75">
        <f t="shared" si="20"/>
        <v>10232.310000000001</v>
      </c>
      <c r="P241" s="18"/>
      <c r="Q241" s="18"/>
      <c r="R241" s="8"/>
    </row>
    <row r="242" spans="1:18">
      <c r="A242" s="65" t="s">
        <v>64</v>
      </c>
      <c r="B242" s="53">
        <v>607920</v>
      </c>
      <c r="C242" s="53">
        <v>607920</v>
      </c>
      <c r="D242" s="53">
        <v>607920</v>
      </c>
      <c r="E242" s="53">
        <v>526661</v>
      </c>
      <c r="F242" s="54" t="s">
        <v>37</v>
      </c>
      <c r="G242" s="55" t="s">
        <v>36</v>
      </c>
      <c r="H242" s="93" t="s">
        <v>208</v>
      </c>
      <c r="I242" s="55" t="s">
        <v>27</v>
      </c>
      <c r="J242" s="56"/>
      <c r="K242" s="56">
        <f>K243</f>
        <v>0</v>
      </c>
      <c r="L242" s="56"/>
      <c r="M242" s="56">
        <f t="shared" si="22"/>
        <v>13780.44</v>
      </c>
      <c r="N242" s="56">
        <f t="shared" si="22"/>
        <v>3548.13</v>
      </c>
      <c r="O242" s="75">
        <f t="shared" si="20"/>
        <v>10232.310000000001</v>
      </c>
      <c r="P242" s="18"/>
      <c r="Q242" s="18"/>
      <c r="R242" s="8"/>
    </row>
    <row r="243" spans="1:18">
      <c r="A243" s="71" t="s">
        <v>44</v>
      </c>
      <c r="B243" s="53">
        <v>607920</v>
      </c>
      <c r="C243" s="53">
        <v>607920</v>
      </c>
      <c r="D243" s="53">
        <v>607920</v>
      </c>
      <c r="E243" s="53">
        <v>526661</v>
      </c>
      <c r="F243" s="54" t="s">
        <v>37</v>
      </c>
      <c r="G243" s="55" t="s">
        <v>36</v>
      </c>
      <c r="H243" s="93" t="s">
        <v>208</v>
      </c>
      <c r="I243" s="55" t="s">
        <v>46</v>
      </c>
      <c r="J243" s="56"/>
      <c r="K243" s="71"/>
      <c r="L243" s="71"/>
      <c r="M243" s="56">
        <f t="shared" si="22"/>
        <v>13780.44</v>
      </c>
      <c r="N243" s="56">
        <f t="shared" si="22"/>
        <v>3548.13</v>
      </c>
      <c r="O243" s="75">
        <f t="shared" si="20"/>
        <v>10232.310000000001</v>
      </c>
      <c r="P243" s="18"/>
      <c r="Q243" s="18"/>
      <c r="R243" s="8"/>
    </row>
    <row r="244" spans="1:18" ht="25.5">
      <c r="A244" s="26" t="s">
        <v>91</v>
      </c>
      <c r="B244" s="71"/>
      <c r="C244" s="71"/>
      <c r="D244" s="71"/>
      <c r="E244" s="71"/>
      <c r="F244" s="54" t="s">
        <v>37</v>
      </c>
      <c r="G244" s="55" t="s">
        <v>36</v>
      </c>
      <c r="H244" s="93" t="s">
        <v>208</v>
      </c>
      <c r="I244" s="55" t="s">
        <v>46</v>
      </c>
      <c r="J244" s="72">
        <v>251</v>
      </c>
      <c r="K244" s="71"/>
      <c r="L244" s="71"/>
      <c r="M244" s="56">
        <v>13780.44</v>
      </c>
      <c r="N244" s="56">
        <v>3548.13</v>
      </c>
      <c r="O244" s="75">
        <f t="shared" si="20"/>
        <v>10232.310000000001</v>
      </c>
      <c r="P244" s="21"/>
      <c r="Q244" s="21"/>
      <c r="R244" s="8"/>
    </row>
    <row r="245" spans="1:18" hidden="1">
      <c r="A245" s="89" t="s">
        <v>117</v>
      </c>
      <c r="B245" s="90"/>
      <c r="C245" s="90"/>
      <c r="D245" s="90"/>
      <c r="E245" s="90"/>
      <c r="F245" s="91" t="s">
        <v>37</v>
      </c>
      <c r="G245" s="92" t="s">
        <v>118</v>
      </c>
      <c r="H245" s="93" t="s">
        <v>150</v>
      </c>
      <c r="I245" s="93"/>
      <c r="J245" s="93"/>
      <c r="K245" s="93"/>
      <c r="L245" s="94">
        <f>SUM(L247)</f>
        <v>60005</v>
      </c>
      <c r="M245" s="50"/>
      <c r="N245" s="50">
        <f>N246</f>
        <v>0</v>
      </c>
      <c r="O245" s="50">
        <f t="shared" si="20"/>
        <v>0</v>
      </c>
      <c r="P245" s="8"/>
      <c r="Q245" s="8"/>
      <c r="R245" s="8"/>
    </row>
    <row r="246" spans="1:18" hidden="1">
      <c r="A246" s="95" t="s">
        <v>117</v>
      </c>
      <c r="B246" s="96"/>
      <c r="C246" s="96"/>
      <c r="D246" s="96"/>
      <c r="E246" s="96"/>
      <c r="F246" s="97" t="s">
        <v>37</v>
      </c>
      <c r="G246" s="98" t="s">
        <v>118</v>
      </c>
      <c r="H246" s="93" t="s">
        <v>150</v>
      </c>
      <c r="I246" s="98" t="s">
        <v>119</v>
      </c>
      <c r="J246" s="98"/>
      <c r="K246" s="98"/>
      <c r="L246" s="99">
        <v>60005</v>
      </c>
      <c r="M246" s="53">
        <f>M247</f>
        <v>0</v>
      </c>
      <c r="N246" s="53"/>
      <c r="O246" s="53">
        <f t="shared" si="20"/>
        <v>0</v>
      </c>
      <c r="P246" s="8"/>
      <c r="Q246" s="8"/>
      <c r="R246" s="8"/>
    </row>
    <row r="247" spans="1:18" hidden="1">
      <c r="A247" s="95" t="s">
        <v>117</v>
      </c>
      <c r="B247" s="96"/>
      <c r="C247" s="96"/>
      <c r="D247" s="96"/>
      <c r="E247" s="96"/>
      <c r="F247" s="97" t="s">
        <v>37</v>
      </c>
      <c r="G247" s="98" t="s">
        <v>118</v>
      </c>
      <c r="H247" s="93" t="s">
        <v>150</v>
      </c>
      <c r="I247" s="98" t="s">
        <v>119</v>
      </c>
      <c r="J247" s="98" t="s">
        <v>120</v>
      </c>
      <c r="K247" s="98" t="s">
        <v>121</v>
      </c>
      <c r="L247" s="99">
        <v>60005</v>
      </c>
      <c r="M247" s="53"/>
      <c r="N247" s="53"/>
      <c r="O247" s="53">
        <f t="shared" si="20"/>
        <v>0</v>
      </c>
      <c r="P247" s="8"/>
      <c r="Q247" s="8"/>
      <c r="R247" s="8"/>
    </row>
    <row r="248" spans="1:18">
      <c r="P248" s="8"/>
      <c r="Q248" s="8"/>
      <c r="R248" s="8"/>
    </row>
    <row r="249" spans="1:18">
      <c r="P249" s="8"/>
      <c r="Q249" s="8"/>
      <c r="R249" s="8"/>
    </row>
    <row r="250" spans="1:18">
      <c r="P250" s="8"/>
      <c r="Q250" s="8"/>
      <c r="R250" s="8"/>
    </row>
    <row r="251" spans="1:18">
      <c r="P251" s="8"/>
      <c r="Q251" s="8"/>
      <c r="R251" s="8"/>
    </row>
    <row r="252" spans="1:18">
      <c r="P252" s="8"/>
      <c r="Q252" s="8"/>
      <c r="R252" s="8"/>
    </row>
    <row r="253" spans="1:18">
      <c r="P253" s="8"/>
      <c r="Q253" s="8"/>
      <c r="R253" s="8"/>
    </row>
    <row r="254" spans="1:18">
      <c r="P254" s="8"/>
      <c r="Q254" s="8"/>
      <c r="R254" s="8"/>
    </row>
    <row r="255" spans="1:18">
      <c r="P255" s="8"/>
      <c r="Q255" s="8"/>
      <c r="R255" s="8"/>
    </row>
    <row r="256" spans="1:18">
      <c r="P256" s="8"/>
      <c r="Q256" s="8"/>
      <c r="R256" s="8"/>
    </row>
    <row r="257" spans="16:18">
      <c r="P257" s="8"/>
      <c r="Q257" s="8"/>
      <c r="R257" s="8"/>
    </row>
    <row r="258" spans="16:18">
      <c r="P258" s="8"/>
      <c r="Q258" s="8"/>
      <c r="R258" s="8"/>
    </row>
    <row r="259" spans="16:18">
      <c r="P259" s="8"/>
      <c r="Q259" s="8"/>
      <c r="R259" s="8"/>
    </row>
    <row r="260" spans="16:18">
      <c r="P260" s="8"/>
      <c r="Q260" s="8"/>
      <c r="R260" s="8"/>
    </row>
    <row r="261" spans="16:18">
      <c r="P261" s="8"/>
      <c r="Q261" s="8"/>
      <c r="R261" s="8"/>
    </row>
    <row r="262" spans="16:18">
      <c r="P262" s="8"/>
      <c r="Q262" s="8"/>
      <c r="R262" s="8"/>
    </row>
    <row r="263" spans="16:18">
      <c r="P263" s="8"/>
      <c r="Q263" s="8"/>
      <c r="R263" s="8"/>
    </row>
    <row r="264" spans="16:18">
      <c r="P264" s="8"/>
      <c r="Q264" s="8"/>
      <c r="R264" s="8"/>
    </row>
    <row r="265" spans="16:18">
      <c r="P265" s="8"/>
      <c r="Q265" s="8"/>
      <c r="R265" s="8"/>
    </row>
  </sheetData>
  <mergeCells count="13">
    <mergeCell ref="H8:H10"/>
    <mergeCell ref="I8:I10"/>
    <mergeCell ref="M8:M10"/>
    <mergeCell ref="H1:O3"/>
    <mergeCell ref="A5:O6"/>
    <mergeCell ref="A4:K4"/>
    <mergeCell ref="K9:K10"/>
    <mergeCell ref="A8:A10"/>
    <mergeCell ref="J8:J10"/>
    <mergeCell ref="F8:F10"/>
    <mergeCell ref="G8:G10"/>
    <mergeCell ref="O8:O10"/>
    <mergeCell ref="N8:N10"/>
  </mergeCells>
  <phoneticPr fontId="0" type="noConversion"/>
  <printOptions horizontalCentered="1"/>
  <pageMargins left="0.59055118110236227" right="0.39370078740157483" top="0.59055118110236227" bottom="0.59055118110236227" header="0" footer="0"/>
  <pageSetup paperSize="9" scale="70" firstPageNumber="24" fitToHeight="7" orientation="portrait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анализ 1</vt:lpstr>
      <vt:lpstr>'анализ 1'!Заголовки_для_печати</vt:lpstr>
      <vt:lpstr>'анализ 1'!Область_печати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Я</cp:lastModifiedBy>
  <cp:lastPrinted>2018-05-09T13:30:26Z</cp:lastPrinted>
  <dcterms:created xsi:type="dcterms:W3CDTF">2009-02-03T11:21:42Z</dcterms:created>
  <dcterms:modified xsi:type="dcterms:W3CDTF">2024-07-02T10:54:20Z</dcterms:modified>
</cp:coreProperties>
</file>